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5040" windowWidth="12120" windowHeight="4245" tabRatio="794" firstSheet="1" activeTab="1"/>
  </bookViews>
  <sheets>
    <sheet name="VXXXXX" sheetId="1" state="veryHidden" r:id="rId1"/>
    <sheet name="갑지" sheetId="2" r:id="rId2"/>
    <sheet name="내역서" sheetId="3" r:id="rId3"/>
    <sheet name="일위대가목록" sheetId="4" r:id="rId4"/>
    <sheet name="일위대가" sheetId="5" r:id="rId5"/>
    <sheet name="블럭설치품산근" sheetId="6" r:id="rId6"/>
    <sheet name="수량산출" sheetId="7" r:id="rId7"/>
    <sheet name="기계단가산출" sheetId="8" r:id="rId8"/>
    <sheet name="기계경비" sheetId="9" r:id="rId9"/>
    <sheet name="기계경비1" sheetId="10" r:id="rId10"/>
    <sheet name="자재조사서" sheetId="11" r:id="rId11"/>
    <sheet name="노임단가" sheetId="12" r:id="rId12"/>
  </sheets>
  <externalReferences>
    <externalReference r:id="rId15"/>
  </externalReferences>
  <definedNames>
    <definedName name="_xlnm.Print_Area" localSheetId="6">'수량산출'!$A$1:$C$31</definedName>
    <definedName name="_xlnm.Print_Titles" localSheetId="4">'일위대가'!$1:$2</definedName>
  </definedNames>
  <calcPr fullCalcOnLoad="1"/>
</workbook>
</file>

<file path=xl/sharedStrings.xml><?xml version="1.0" encoding="utf-8"?>
<sst xmlns="http://schemas.openxmlformats.org/spreadsheetml/2006/main" count="337" uniqueCount="229">
  <si>
    <t>비고</t>
  </si>
  <si>
    <t>단위</t>
  </si>
  <si>
    <t>공       종</t>
  </si>
  <si>
    <t>규  격</t>
  </si>
  <si>
    <t>수량</t>
  </si>
  <si>
    <t>단가</t>
  </si>
  <si>
    <t>금액</t>
  </si>
  <si>
    <t>hr</t>
  </si>
  <si>
    <t>인</t>
  </si>
  <si>
    <t>보통인부</t>
  </si>
  <si>
    <t>소계</t>
  </si>
  <si>
    <t>제    1     호표</t>
  </si>
  <si>
    <t>공     종</t>
  </si>
  <si>
    <t>규  격</t>
  </si>
  <si>
    <t>수  량</t>
  </si>
  <si>
    <t>단위</t>
  </si>
  <si>
    <t>재     료    비</t>
  </si>
  <si>
    <t>노     무    비</t>
  </si>
  <si>
    <t>경          비</t>
  </si>
  <si>
    <t>합        계</t>
  </si>
  <si>
    <t>비 고</t>
  </si>
  <si>
    <t>단  가</t>
  </si>
  <si>
    <t>금  액</t>
  </si>
  <si>
    <t>[ 일위대가표 목차 ]</t>
  </si>
  <si>
    <t>재     료    비</t>
  </si>
  <si>
    <t>노     무    비</t>
  </si>
  <si>
    <t>경          비</t>
  </si>
  <si>
    <t>합        계</t>
  </si>
  <si>
    <t>비 고</t>
  </si>
  <si>
    <t>명  칭</t>
  </si>
  <si>
    <t>규격</t>
  </si>
  <si>
    <t>가격정보</t>
  </si>
  <si>
    <t>물가자료</t>
  </si>
  <si>
    <t>거래가격</t>
  </si>
  <si>
    <t>견적/기타</t>
  </si>
  <si>
    <t>적용단가</t>
  </si>
  <si>
    <t>비  고</t>
  </si>
  <si>
    <t>PAGE</t>
  </si>
  <si>
    <t>가격</t>
  </si>
  <si>
    <t>단가</t>
  </si>
  <si>
    <t>건설기계조장</t>
  </si>
  <si>
    <t>노   무   비</t>
  </si>
  <si>
    <t>재   료   비</t>
  </si>
  <si>
    <t>경      비</t>
  </si>
  <si>
    <t>합      계</t>
  </si>
  <si>
    <t>기계(크레인10TON)</t>
  </si>
  <si>
    <t>M3</t>
  </si>
  <si>
    <t>소계</t>
  </si>
  <si>
    <t>M3당</t>
  </si>
  <si>
    <t>M3</t>
  </si>
  <si>
    <t>식생토채움</t>
  </si>
  <si>
    <t>식생토</t>
  </si>
  <si>
    <t>EA</t>
  </si>
  <si>
    <t>EA당</t>
  </si>
  <si>
    <t xml:space="preserve">1. 유압식백호 </t>
  </si>
  <si>
    <t>0.4M3</t>
  </si>
  <si>
    <t>손    료</t>
  </si>
  <si>
    <t>X</t>
  </si>
  <si>
    <t>=</t>
  </si>
  <si>
    <t>재 료 비</t>
  </si>
  <si>
    <t>주연료(ℓ)</t>
  </si>
  <si>
    <t>경유</t>
  </si>
  <si>
    <t>잡품(주연료비%)</t>
  </si>
  <si>
    <t>소  계</t>
  </si>
  <si>
    <t>인 건 비</t>
  </si>
  <si>
    <t>합    계</t>
  </si>
  <si>
    <t>2. 래머</t>
  </si>
  <si>
    <t>80KG</t>
  </si>
  <si>
    <t>휘발유</t>
  </si>
  <si>
    <t xml:space="preserve">3. 크레인 </t>
  </si>
  <si>
    <t>10TON</t>
  </si>
  <si>
    <t>계</t>
  </si>
  <si>
    <t>기계(백호 0.4M3)</t>
  </si>
  <si>
    <t>식재</t>
  </si>
  <si>
    <t>인</t>
  </si>
  <si>
    <t>주</t>
  </si>
  <si>
    <t>주당</t>
  </si>
  <si>
    <t>키버들</t>
  </si>
  <si>
    <t>H1.2</t>
  </si>
  <si>
    <t>조경공</t>
  </si>
  <si>
    <t>특별인부</t>
  </si>
  <si>
    <t>건설기계운전기사</t>
  </si>
  <si>
    <t>건설기계운전조수</t>
  </si>
  <si>
    <t>건설기계조장</t>
  </si>
  <si>
    <t>운전사(기계)</t>
  </si>
  <si>
    <t>중유</t>
  </si>
  <si>
    <t>L</t>
  </si>
  <si>
    <t>휘발유</t>
  </si>
  <si>
    <t>무연</t>
  </si>
  <si>
    <t>경유</t>
  </si>
  <si>
    <t>저유황</t>
  </si>
  <si>
    <t>설치</t>
  </si>
  <si>
    <t>블럭설치</t>
  </si>
  <si>
    <t>공  종</t>
  </si>
  <si>
    <t>산  출  근  거</t>
  </si>
  <si>
    <t>계</t>
  </si>
  <si>
    <t>단위</t>
  </si>
  <si>
    <t>수  량</t>
  </si>
  <si>
    <t>비고</t>
  </si>
  <si>
    <t>1.터  파  기</t>
  </si>
  <si>
    <t>2.기초 콘크리트</t>
  </si>
  <si>
    <t>(40-150-8)</t>
  </si>
  <si>
    <t>3.합판 거푸집</t>
  </si>
  <si>
    <t>합판6회</t>
  </si>
  <si>
    <t>제    2     호표</t>
  </si>
  <si>
    <t>제    3     호표</t>
  </si>
  <si>
    <t>EA당</t>
  </si>
  <si>
    <t>잡석</t>
  </si>
  <si>
    <t>건설기계운전기사</t>
  </si>
  <si>
    <t>건설기계운전조수</t>
  </si>
  <si>
    <t>4치포트</t>
  </si>
  <si>
    <t>띠,수크령</t>
  </si>
  <si>
    <t>양토</t>
  </si>
  <si>
    <t>양토</t>
  </si>
  <si>
    <t>품셈근거 : 표준품셈 "모르타르 및 콘크리트"편</t>
  </si>
  <si>
    <t xml:space="preserve">           조립식구조물설치공 內 중량구조물설치</t>
  </si>
  <si>
    <t>(개당)</t>
  </si>
  <si>
    <t xml:space="preserve">    제품해당 중량규격을 산출하여 설치품으로 사용하였음.</t>
  </si>
  <si>
    <t>규  격</t>
  </si>
  <si>
    <t>특수인부</t>
  </si>
  <si>
    <t>보통인부</t>
  </si>
  <si>
    <t>크레인</t>
  </si>
  <si>
    <t>비고</t>
  </si>
  <si>
    <t>kg/개</t>
  </si>
  <si>
    <t>(인)</t>
  </si>
  <si>
    <t>(시간)</t>
  </si>
  <si>
    <t>550-850미만</t>
  </si>
  <si>
    <t>적용품</t>
  </si>
  <si>
    <t>850-1,150미만</t>
  </si>
  <si>
    <t>1,150-1,500미만</t>
  </si>
  <si>
    <t>1,500-2,000미만</t>
  </si>
  <si>
    <t>2,000-2,500미만</t>
  </si>
  <si>
    <t>2,500-3,000미만</t>
  </si>
  <si>
    <t>3,000-3,500미만</t>
  </si>
  <si>
    <t>3,500-4,000미만</t>
  </si>
  <si>
    <t>별산</t>
  </si>
  <si>
    <t>흙별산</t>
  </si>
  <si>
    <t>식재공</t>
  </si>
  <si>
    <t>기초(M당)</t>
  </si>
  <si>
    <t>■ 노  임  단  가</t>
  </si>
  <si>
    <t>순  번</t>
  </si>
  <si>
    <t>직  종  명</t>
  </si>
  <si>
    <t>단 가(원)</t>
  </si>
  <si>
    <t>작업반장</t>
  </si>
  <si>
    <t>건설기계운전기사</t>
  </si>
  <si>
    <t>건설기계운전조수</t>
  </si>
  <si>
    <t>건설기계조장</t>
  </si>
  <si>
    <t>운전사(운반차)</t>
  </si>
  <si>
    <t>운전사(기계)</t>
  </si>
  <si>
    <t>건축목공</t>
  </si>
  <si>
    <t>형틀목공</t>
  </si>
  <si>
    <t>철근공</t>
  </si>
  <si>
    <t>석공</t>
  </si>
  <si>
    <t>조적공</t>
  </si>
  <si>
    <t>콘크리트공</t>
  </si>
  <si>
    <t>용접공</t>
  </si>
  <si>
    <t>=</t>
  </si>
  <si>
    <t>기계경비</t>
  </si>
  <si>
    <t>띠,수크렁식재</t>
  </si>
  <si>
    <t>4.기초잡석</t>
  </si>
  <si>
    <t>5.되메우기</t>
  </si>
  <si>
    <t>①(1.4 + 2.9) x 1/2 x 0.75  = 1.61M2</t>
  </si>
  <si>
    <t>0.3 + 0.15 + 0.45 = 0.9M2</t>
  </si>
  <si>
    <t>자연석식생계단 설치</t>
  </si>
  <si>
    <t>자연석식생계단 재료비</t>
  </si>
  <si>
    <t>자연석식생계단</t>
  </si>
  <si>
    <t>1995*800*400</t>
  </si>
  <si>
    <t>(1 x 0.3) + (0.55 x 0.15) = 0.32M3</t>
  </si>
  <si>
    <t>1.61 - 0.20 - 0.32 = 1.09M3</t>
  </si>
  <si>
    <t>6.채움토량</t>
  </si>
  <si>
    <t>1.0 x 0.2 = 0.2M3</t>
  </si>
  <si>
    <t>0.32 x 2.0 x 0.7 =0.45M3</t>
  </si>
  <si>
    <t>1)자연석 식생 계단</t>
  </si>
  <si>
    <t>■ 자연석 식생 계단 설치품 산출근거 ■</t>
  </si>
  <si>
    <t>주) 자연석 식생 계단의 중량은 680kg/EA이므로 규격의 비율계산으로</t>
  </si>
  <si>
    <t>부직포부설</t>
  </si>
  <si>
    <t>M2당</t>
  </si>
  <si>
    <t>부직포</t>
  </si>
  <si>
    <t>1.5T/m,250g/m2</t>
  </si>
  <si>
    <t>M2</t>
  </si>
  <si>
    <t>포설</t>
  </si>
  <si>
    <t>보통인부</t>
  </si>
  <si>
    <t>인</t>
  </si>
  <si>
    <t>M2</t>
  </si>
  <si>
    <t>제    4     호표</t>
  </si>
  <si>
    <t>2000 x 1200</t>
  </si>
  <si>
    <t>제    5     호표</t>
  </si>
  <si>
    <t>조립</t>
  </si>
  <si>
    <t>M2당</t>
  </si>
  <si>
    <t>EA</t>
  </si>
  <si>
    <t>보통인부</t>
  </si>
  <si>
    <t>인</t>
  </si>
  <si>
    <t>소계</t>
  </si>
  <si>
    <t>M2당</t>
  </si>
  <si>
    <t>EA당</t>
  </si>
  <si>
    <t>소      계</t>
  </si>
  <si>
    <t>물가정보</t>
  </si>
  <si>
    <t xml:space="preserve">
    Dae Han Eco Enviroment Construction Co.,Ltd</t>
  </si>
  <si>
    <t>■  식생토채움 : M3당</t>
  </si>
  <si>
    <t>1.부설(유압식백호 0.4M3, 135도)</t>
  </si>
  <si>
    <t>q =</t>
  </si>
  <si>
    <t>K =</t>
  </si>
  <si>
    <t>E =</t>
  </si>
  <si>
    <t>f =</t>
  </si>
  <si>
    <t>CM =</t>
  </si>
  <si>
    <t xml:space="preserve"> Q=3600*q*K*f*E/Cm =</t>
  </si>
  <si>
    <t>M3/hr</t>
  </si>
  <si>
    <t>재료비 :</t>
  </si>
  <si>
    <t>／</t>
  </si>
  <si>
    <t>=</t>
  </si>
  <si>
    <t>노무비 :</t>
  </si>
  <si>
    <t>경  비 :</t>
  </si>
  <si>
    <t xml:space="preserve">소  계  </t>
  </si>
  <si>
    <t>기 계 명</t>
  </si>
  <si>
    <t>규    격</t>
  </si>
  <si>
    <t>재 료 비</t>
  </si>
  <si>
    <t>노 무 비</t>
  </si>
  <si>
    <t>경    비</t>
  </si>
  <si>
    <t>산  출  근  거</t>
  </si>
  <si>
    <t>합계</t>
  </si>
  <si>
    <t>재료비</t>
  </si>
  <si>
    <t>노무비</t>
  </si>
  <si>
    <t>경비</t>
  </si>
  <si>
    <t xml:space="preserve"> 공          종</t>
  </si>
  <si>
    <t>산   출  근   거</t>
  </si>
  <si>
    <t>비  고</t>
  </si>
  <si>
    <t>※ 기초,토공별산,운반비 별산</t>
  </si>
  <si>
    <t>자연석 식생 계단 내역서</t>
  </si>
  <si>
    <t>2005.상반기기준</t>
  </si>
</sst>
</file>

<file path=xl/styles.xml><?xml version="1.0" encoding="utf-8"?>
<styleSheet xmlns="http://schemas.openxmlformats.org/spreadsheetml/2006/main">
  <numFmts count="7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  <numFmt numFmtId="178" formatCode="#,##0.0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 * #,##0.0_ ;_ * \-#,##0.0_ ;_ * &quot;-&quot;_ ;_ @_ "/>
    <numFmt numFmtId="183" formatCode="0.0000"/>
    <numFmt numFmtId="184" formatCode="_ * #,##0.00_ ;_ * \-#,##0.00_ ;_ * &quot;-&quot;_ ;_ @_ "/>
    <numFmt numFmtId="185" formatCode="_ * #,##0.000_ ;_ * \-#,##0.000_ ;_ * &quot;-&quot;_ ;_ @_ "/>
    <numFmt numFmtId="186" formatCode="_-* #,##0_-;\-* #,##0_-;_-* &quot;-&quot;??_-;_-@_-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0.00_);[Red]\(0.00\)"/>
    <numFmt numFmtId="192" formatCode="#,##0.000_ "/>
    <numFmt numFmtId="193" formatCode="_-* #,##0.0000_-;\-* #,##0.0000_-;_-* &quot;-&quot;_-;_-@_-"/>
    <numFmt numFmtId="194" formatCode="_-* #,##0.000_-;\-* #,##0.000_-;_-* &quot;-&quot;_-;_-@_-"/>
    <numFmt numFmtId="195" formatCode="_-* #,##0.0_-;\-* #,##0.0_-;_-* &quot;-&quot;_-;_-@_-"/>
    <numFmt numFmtId="196" formatCode="_-* #,##0.0000000_-;\-* #,##0.0000000_-;_-* &quot;-&quot;_-;_-@_-"/>
    <numFmt numFmtId="197" formatCode="0.0"/>
    <numFmt numFmtId="198" formatCode="_-* #,##0.0_-;\-* #,##0.0_-;_-* &quot;-&quot;??_-;_-@_-"/>
    <numFmt numFmtId="199" formatCode="mm&quot;월&quot;\ dd&quot;일&quot;"/>
    <numFmt numFmtId="200" formatCode="_-* #,##0.00000_-;\-* #,##0.00000_-;_-* &quot;-&quot;_-;_-@_-"/>
    <numFmt numFmtId="201" formatCode="_-* #,##0.000000_-;\-* #,##0.000000_-;_-* &quot;-&quot;_-;_-@_-"/>
    <numFmt numFmtId="202" formatCode="0_ "/>
    <numFmt numFmtId="203" formatCode="#\ ?/2"/>
    <numFmt numFmtId="204" formatCode="_-* #,##0.0_-;\-* #,##0.0_-;_-* &quot;-&quot;?_-;_-@_-"/>
    <numFmt numFmtId="205" formatCode="#,##0.00_ "/>
    <numFmt numFmtId="206" formatCode="#,##0.0000_ "/>
    <numFmt numFmtId="207" formatCode="#,##0.00000_ "/>
    <numFmt numFmtId="208" formatCode="#,##0.000000_ "/>
    <numFmt numFmtId="209" formatCode="#,##0.0000000_ "/>
    <numFmt numFmtId="210" formatCode="0_);[Red]\(0\)"/>
    <numFmt numFmtId="211" formatCode="0.0_);[Red]\(0.0\)"/>
    <numFmt numFmtId="212" formatCode="0.000_);[Red]\(0.000\)"/>
    <numFmt numFmtId="213" formatCode="0.00000000"/>
    <numFmt numFmtId="214" formatCode="0.000000000"/>
    <numFmt numFmtId="215" formatCode="0.0000000"/>
    <numFmt numFmtId="216" formatCode="0.000000"/>
    <numFmt numFmtId="217" formatCode="0.00000"/>
    <numFmt numFmtId="218" formatCode="0.000_);\(0.000\)"/>
    <numFmt numFmtId="219" formatCode="0.0000_);[Red]\(0.0000\)"/>
    <numFmt numFmtId="220" formatCode="#,##0_);[Red]\(#,##0\)"/>
    <numFmt numFmtId="221" formatCode="#,##0_);\(#,##0\)"/>
    <numFmt numFmtId="222" formatCode="_-* #,##0.00000000_-;\-* #,##0.00000000_-;_-* &quot;-&quot;_-;_-@_-"/>
    <numFmt numFmtId="223" formatCode="_-* #,##0.000_-;\-* #,##0.000_-;_-* &quot;-&quot;??_-;_-@_-"/>
    <numFmt numFmtId="224" formatCode="_-* #,##0.0000_-;\-* #,##0.0000_-;_-* &quot;-&quot;??_-;_-@_-"/>
    <numFmt numFmtId="225" formatCode="_ * #,##0.0000_ ;_ * \-#,##0.0000_ ;_ * &quot;-&quot;_ ;_ @_ "/>
    <numFmt numFmtId="226" formatCode="_-* #,##0.0000_-;\-* #,##0.0000_-;_-* &quot;-&quot;????_-;_-@_-"/>
    <numFmt numFmtId="227" formatCode="[$-412]yyyy&quot;년&quot;\ m&quot;월&quot;\ d&quot;일&quot;\ dddd"/>
    <numFmt numFmtId="228" formatCode="[$-412]AM/PM\ h:mm:ss"/>
    <numFmt numFmtId="229" formatCode="yy&quot;-&quot;m&quot;-&quot;d;@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_(* #,##0.00_);_(* \(#,##0.00\);_(* &quot;-&quot;??_);_(@_)"/>
    <numFmt numFmtId="235" formatCode="_(* #,##0_);_(* \(#,##0\);_(* &quot;-&quot;_);_(@_)"/>
    <numFmt numFmtId="236" formatCode="_(&quot;$&quot;* #,##0.00_);_(&quot;$&quot;* \(#,##0.00\);_(&quot;$&quot;* &quot;-&quot;??_);_(@_)"/>
    <numFmt numFmtId="237" formatCode="_(&quot;$&quot;* #,##0_);_(&quot;$&quot;* \(#,##0\);_(&quot;$&quot;* &quot;-&quot;_);_(@_)"/>
  </numFmts>
  <fonts count="23">
    <font>
      <sz val="11"/>
      <name val="돋움"/>
      <family val="3"/>
    </font>
    <font>
      <sz val="11"/>
      <name val="굴림체"/>
      <family val="3"/>
    </font>
    <font>
      <sz val="8"/>
      <name val="돋움"/>
      <family val="3"/>
    </font>
    <font>
      <sz val="12"/>
      <name val="바탕체"/>
      <family val="1"/>
    </font>
    <font>
      <sz val="10"/>
      <name val="Times New Roman"/>
      <family val="1"/>
    </font>
    <font>
      <sz val="9"/>
      <name val="굴림체"/>
      <family val="3"/>
    </font>
    <font>
      <sz val="9"/>
      <name val="돋움"/>
      <family val="3"/>
    </font>
    <font>
      <sz val="8"/>
      <name val="바탕"/>
      <family val="1"/>
    </font>
    <font>
      <u val="single"/>
      <sz val="12"/>
      <color indexed="36"/>
      <name val="바탕체"/>
      <family val="1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u val="single"/>
      <sz val="11"/>
      <color indexed="12"/>
      <name val="돋움"/>
      <family val="3"/>
    </font>
    <font>
      <sz val="8"/>
      <name val="굴림체"/>
      <family val="3"/>
    </font>
    <font>
      <b/>
      <sz val="9"/>
      <name val="굴림체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name val="굴림체"/>
      <family val="3"/>
    </font>
    <font>
      <sz val="9"/>
      <name val="굴림"/>
      <family val="3"/>
    </font>
    <font>
      <b/>
      <sz val="10.1"/>
      <name val="굴림"/>
      <family val="3"/>
    </font>
    <font>
      <b/>
      <sz val="28"/>
      <name val="굴림체"/>
      <family val="3"/>
    </font>
    <font>
      <b/>
      <sz val="4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ont="0" applyFill="0" applyBorder="0" applyProtection="0">
      <alignment horizontal="righ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>
      <alignment/>
      <protection/>
    </xf>
  </cellStyleXfs>
  <cellXfs count="38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41" fontId="5" fillId="0" borderId="0" xfId="17" applyFont="1" applyBorder="1" applyAlignment="1">
      <alignment vertical="center" shrinkToFit="1"/>
    </xf>
    <xf numFmtId="3" fontId="10" fillId="0" borderId="1" xfId="23" applyNumberFormat="1" applyFont="1" applyBorder="1" applyAlignment="1">
      <alignment horizontal="right" vertical="center"/>
      <protection/>
    </xf>
    <xf numFmtId="0" fontId="10" fillId="0" borderId="1" xfId="23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 shrinkToFit="1"/>
    </xf>
    <xf numFmtId="2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41" fontId="5" fillId="0" borderId="1" xfId="17" applyFont="1" applyBorder="1" applyAlignment="1">
      <alignment vertical="center" shrinkToFit="1"/>
    </xf>
    <xf numFmtId="191" fontId="5" fillId="0" borderId="1" xfId="0" applyNumberFormat="1" applyFont="1" applyBorder="1" applyAlignment="1">
      <alignment vertical="center" shrinkToFit="1"/>
    </xf>
    <xf numFmtId="3" fontId="10" fillId="0" borderId="1" xfId="19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2" fontId="10" fillId="0" borderId="1" xfId="19" applyNumberFormat="1" applyFont="1" applyBorder="1" applyAlignment="1">
      <alignment horizontal="center" vertical="center"/>
    </xf>
    <xf numFmtId="179" fontId="10" fillId="0" borderId="1" xfId="19" applyNumberFormat="1" applyFont="1" applyBorder="1" applyAlignment="1">
      <alignment horizontal="center" vertical="center"/>
    </xf>
    <xf numFmtId="3" fontId="10" fillId="0" borderId="1" xfId="17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 shrinkToFit="1"/>
    </xf>
    <xf numFmtId="0" fontId="10" fillId="0" borderId="0" xfId="23" applyFont="1" applyBorder="1" applyAlignment="1">
      <alignment horizontal="center" vertical="center"/>
      <protection/>
    </xf>
    <xf numFmtId="3" fontId="10" fillId="0" borderId="0" xfId="19" applyNumberFormat="1" applyFont="1" applyBorder="1" applyAlignment="1">
      <alignment horizontal="right" vertical="center"/>
    </xf>
    <xf numFmtId="3" fontId="10" fillId="0" borderId="0" xfId="23" applyNumberFormat="1" applyFont="1" applyBorder="1" applyAlignment="1">
      <alignment horizontal="right" vertical="center"/>
      <protection/>
    </xf>
    <xf numFmtId="184" fontId="10" fillId="0" borderId="0" xfId="19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77" fontId="12" fillId="0" borderId="0" xfId="17" applyNumberFormat="1" applyFont="1" applyBorder="1" applyAlignment="1">
      <alignment horizontal="right" vertical="center"/>
    </xf>
    <xf numFmtId="195" fontId="12" fillId="0" borderId="0" xfId="17" applyNumberFormat="1" applyFont="1" applyBorder="1" applyAlignment="1">
      <alignment vertical="center"/>
    </xf>
    <xf numFmtId="195" fontId="12" fillId="0" borderId="0" xfId="17" applyNumberFormat="1" applyFont="1" applyBorder="1" applyAlignment="1">
      <alignment horizontal="right" vertical="center"/>
    </xf>
    <xf numFmtId="195" fontId="12" fillId="0" borderId="0" xfId="17" applyNumberFormat="1" applyFont="1" applyBorder="1" applyAlignment="1">
      <alignment horizontal="center" vertical="center"/>
    </xf>
    <xf numFmtId="41" fontId="12" fillId="0" borderId="2" xfId="17" applyFont="1" applyBorder="1" applyAlignment="1">
      <alignment vertical="center"/>
    </xf>
    <xf numFmtId="41" fontId="12" fillId="0" borderId="3" xfId="17" applyFont="1" applyBorder="1" applyAlignment="1">
      <alignment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195" fontId="12" fillId="0" borderId="0" xfId="17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93" fontId="12" fillId="0" borderId="0" xfId="17" applyNumberFormat="1" applyFont="1" applyBorder="1" applyAlignment="1">
      <alignment vertical="center"/>
    </xf>
    <xf numFmtId="41" fontId="12" fillId="0" borderId="0" xfId="17" applyNumberFormat="1" applyFont="1" applyBorder="1" applyAlignment="1">
      <alignment horizontal="center" vertical="center"/>
    </xf>
    <xf numFmtId="195" fontId="12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195" fontId="12" fillId="0" borderId="6" xfId="17" applyNumberFormat="1" applyFont="1" applyBorder="1" applyAlignment="1">
      <alignment vertical="center"/>
    </xf>
    <xf numFmtId="195" fontId="12" fillId="0" borderId="6" xfId="17" applyNumberFormat="1" applyFont="1" applyBorder="1" applyAlignment="1">
      <alignment horizontal="right" vertical="center"/>
    </xf>
    <xf numFmtId="195" fontId="12" fillId="0" borderId="6" xfId="17" applyNumberFormat="1" applyFont="1" applyBorder="1" applyAlignment="1">
      <alignment horizontal="center" vertical="center"/>
    </xf>
    <xf numFmtId="41" fontId="12" fillId="0" borderId="7" xfId="17" applyNumberFormat="1" applyFont="1" applyBorder="1" applyAlignment="1">
      <alignment vertical="center"/>
    </xf>
    <xf numFmtId="41" fontId="12" fillId="0" borderId="8" xfId="17" applyNumberFormat="1" applyFont="1" applyBorder="1" applyAlignment="1">
      <alignment vertical="center"/>
    </xf>
    <xf numFmtId="41" fontId="12" fillId="0" borderId="0" xfId="17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7" applyFont="1" applyAlignment="1">
      <alignment vertical="center"/>
    </xf>
    <xf numFmtId="41" fontId="5" fillId="0" borderId="0" xfId="17" applyFont="1" applyBorder="1" applyAlignment="1">
      <alignment vertical="center"/>
    </xf>
    <xf numFmtId="49" fontId="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1" fontId="5" fillId="0" borderId="0" xfId="17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95" fontId="5" fillId="0" borderId="0" xfId="17" applyNumberFormat="1" applyFont="1" applyBorder="1" applyAlignment="1">
      <alignment vertical="center"/>
    </xf>
    <xf numFmtId="41" fontId="5" fillId="0" borderId="0" xfId="17" applyFont="1" applyBorder="1" applyAlignment="1">
      <alignment/>
    </xf>
    <xf numFmtId="49" fontId="5" fillId="0" borderId="0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0" fillId="0" borderId="10" xfId="2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193" fontId="15" fillId="0" borderId="0" xfId="17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77" fontId="15" fillId="0" borderId="0" xfId="17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center" vertical="center"/>
    </xf>
    <xf numFmtId="178" fontId="15" fillId="0" borderId="0" xfId="17" applyNumberFormat="1" applyFont="1" applyBorder="1" applyAlignment="1">
      <alignment vertical="center"/>
    </xf>
    <xf numFmtId="176" fontId="15" fillId="0" borderId="0" xfId="17" applyNumberFormat="1" applyFont="1" applyBorder="1" applyAlignment="1">
      <alignment vertical="center"/>
    </xf>
    <xf numFmtId="194" fontId="15" fillId="0" borderId="0" xfId="17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center"/>
    </xf>
    <xf numFmtId="192" fontId="15" fillId="0" borderId="0" xfId="17" applyNumberFormat="1" applyFont="1" applyBorder="1" applyAlignment="1">
      <alignment vertical="center"/>
    </xf>
    <xf numFmtId="176" fontId="15" fillId="0" borderId="0" xfId="17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3" fontId="15" fillId="0" borderId="0" xfId="17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41" fontId="5" fillId="0" borderId="1" xfId="17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1" fontId="5" fillId="0" borderId="1" xfId="17" applyNumberFormat="1" applyFont="1" applyBorder="1" applyAlignment="1">
      <alignment horizontal="center" vertical="center"/>
    </xf>
    <xf numFmtId="177" fontId="5" fillId="0" borderId="1" xfId="17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41" fontId="5" fillId="0" borderId="17" xfId="17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5" fillId="0" borderId="1" xfId="17" applyNumberFormat="1" applyFont="1" applyBorder="1" applyAlignment="1">
      <alignment horizontal="right" vertical="center" shrinkToFit="1"/>
    </xf>
    <xf numFmtId="41" fontId="5" fillId="0" borderId="1" xfId="17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vertical="center" shrinkToFit="1"/>
    </xf>
    <xf numFmtId="41" fontId="5" fillId="0" borderId="10" xfId="17" applyFont="1" applyBorder="1" applyAlignment="1">
      <alignment horizontal="center" vertical="center" shrinkToFit="1"/>
    </xf>
    <xf numFmtId="177" fontId="5" fillId="0" borderId="1" xfId="17" applyNumberFormat="1" applyFont="1" applyBorder="1" applyAlignment="1">
      <alignment horizontal="right" vertical="center"/>
    </xf>
    <xf numFmtId="41" fontId="5" fillId="0" borderId="10" xfId="17" applyFont="1" applyBorder="1" applyAlignment="1">
      <alignment horizontal="center" vertical="center"/>
    </xf>
    <xf numFmtId="185" fontId="10" fillId="0" borderId="1" xfId="19" applyNumberFormat="1" applyFont="1" applyBorder="1" applyAlignment="1">
      <alignment horizontal="center" vertical="center"/>
    </xf>
    <xf numFmtId="41" fontId="10" fillId="0" borderId="1" xfId="17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/>
    </xf>
    <xf numFmtId="20" fontId="10" fillId="0" borderId="9" xfId="23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41" fontId="15" fillId="0" borderId="11" xfId="17" applyFont="1" applyFill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1" fontId="15" fillId="0" borderId="1" xfId="17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41" fontId="15" fillId="0" borderId="17" xfId="17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20" fontId="10" fillId="0" borderId="1" xfId="23" applyNumberFormat="1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/>
    </xf>
    <xf numFmtId="20" fontId="10" fillId="0" borderId="1" xfId="25" applyNumberFormat="1" applyFont="1" applyBorder="1" applyAlignment="1">
      <alignment horizontal="center" vertical="center"/>
    </xf>
    <xf numFmtId="0" fontId="10" fillId="0" borderId="9" xfId="25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6" xfId="25" applyFont="1" applyBorder="1" applyAlignment="1">
      <alignment horizontal="center" vertical="center"/>
    </xf>
    <xf numFmtId="0" fontId="10" fillId="0" borderId="17" xfId="25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 vertical="center"/>
    </xf>
    <xf numFmtId="41" fontId="10" fillId="0" borderId="17" xfId="17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11" xfId="23" applyFont="1" applyBorder="1" applyAlignment="1">
      <alignment horizontal="center" vertical="center"/>
      <protection/>
    </xf>
    <xf numFmtId="3" fontId="10" fillId="0" borderId="11" xfId="23" applyNumberFormat="1" applyFont="1" applyBorder="1" applyAlignment="1">
      <alignment horizontal="right" vertical="center"/>
      <protection/>
    </xf>
    <xf numFmtId="41" fontId="10" fillId="0" borderId="11" xfId="17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2" xfId="23" applyFont="1" applyBorder="1" applyAlignment="1">
      <alignment horizontal="center" vertical="center"/>
      <protection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05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0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5" fontId="5" fillId="0" borderId="1" xfId="0" applyNumberFormat="1" applyFont="1" applyBorder="1" applyAlignment="1">
      <alignment horizontal="center" vertical="center"/>
    </xf>
    <xf numFmtId="205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17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41" fontId="5" fillId="0" borderId="24" xfId="17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195" fontId="12" fillId="0" borderId="25" xfId="17" applyNumberFormat="1" applyFont="1" applyBorder="1" applyAlignment="1">
      <alignment vertical="center"/>
    </xf>
    <xf numFmtId="177" fontId="12" fillId="0" borderId="25" xfId="17" applyNumberFormat="1" applyFont="1" applyBorder="1" applyAlignment="1">
      <alignment vertical="center"/>
    </xf>
    <xf numFmtId="195" fontId="12" fillId="0" borderId="25" xfId="17" applyNumberFormat="1" applyFont="1" applyBorder="1" applyAlignment="1">
      <alignment horizontal="left" vertical="center"/>
    </xf>
    <xf numFmtId="195" fontId="12" fillId="0" borderId="25" xfId="17" applyNumberFormat="1" applyFont="1" applyBorder="1" applyAlignment="1">
      <alignment horizontal="center" vertical="center"/>
    </xf>
    <xf numFmtId="195" fontId="12" fillId="0" borderId="26" xfId="17" applyNumberFormat="1" applyFont="1" applyBorder="1" applyAlignment="1">
      <alignment vertical="center"/>
    </xf>
    <xf numFmtId="0" fontId="5" fillId="0" borderId="27" xfId="23" applyFont="1" applyBorder="1" applyAlignment="1">
      <alignment horizontal="left" vertical="center"/>
      <protection/>
    </xf>
    <xf numFmtId="0" fontId="5" fillId="0" borderId="21" xfId="23" applyFont="1" applyBorder="1" applyAlignment="1">
      <alignment horizontal="left" vertical="center"/>
      <protection/>
    </xf>
    <xf numFmtId="184" fontId="5" fillId="0" borderId="1" xfId="19" applyNumberFormat="1" applyFont="1" applyBorder="1" applyAlignment="1">
      <alignment horizontal="right" vertical="center"/>
    </xf>
    <xf numFmtId="0" fontId="5" fillId="0" borderId="1" xfId="23" applyFont="1" applyBorder="1" applyAlignment="1">
      <alignment horizontal="center" vertical="center"/>
      <protection/>
    </xf>
    <xf numFmtId="41" fontId="5" fillId="0" borderId="1" xfId="17" applyFont="1" applyBorder="1" applyAlignment="1">
      <alignment horizontal="right" vertical="center"/>
    </xf>
    <xf numFmtId="0" fontId="5" fillId="0" borderId="21" xfId="0" applyFont="1" applyBorder="1" applyAlignment="1">
      <alignment vertical="center" shrinkToFit="1"/>
    </xf>
    <xf numFmtId="20" fontId="5" fillId="0" borderId="21" xfId="23" applyNumberFormat="1" applyFont="1" applyBorder="1" applyAlignment="1">
      <alignment horizontal="center" vertical="center"/>
      <protection/>
    </xf>
    <xf numFmtId="182" fontId="5" fillId="0" borderId="1" xfId="19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176" fontId="19" fillId="0" borderId="1" xfId="0" applyNumberFormat="1" applyFont="1" applyBorder="1" applyAlignment="1">
      <alignment vertical="center" shrinkToFit="1"/>
    </xf>
    <xf numFmtId="0" fontId="19" fillId="0" borderId="0" xfId="0" applyFont="1" applyBorder="1" applyAlignment="1">
      <alignment/>
    </xf>
    <xf numFmtId="191" fontId="19" fillId="0" borderId="1" xfId="0" applyNumberFormat="1" applyFont="1" applyBorder="1" applyAlignment="1">
      <alignment vertical="center" shrinkToFit="1"/>
    </xf>
    <xf numFmtId="41" fontId="19" fillId="0" borderId="1" xfId="0" applyNumberFormat="1" applyFont="1" applyBorder="1" applyAlignment="1">
      <alignment vertical="center" shrinkToFit="1"/>
    </xf>
    <xf numFmtId="41" fontId="19" fillId="0" borderId="1" xfId="17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176" fontId="19" fillId="0" borderId="1" xfId="0" applyNumberFormat="1" applyFont="1" applyBorder="1" applyAlignment="1">
      <alignment horizontal="right" vertical="center" shrinkToFit="1"/>
    </xf>
    <xf numFmtId="41" fontId="19" fillId="0" borderId="1" xfId="17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10" fillId="0" borderId="21" xfId="23" applyFont="1" applyBorder="1" applyAlignment="1">
      <alignment horizontal="left" vertical="center"/>
      <protection/>
    </xf>
    <xf numFmtId="20" fontId="10" fillId="0" borderId="21" xfId="23" applyNumberFormat="1" applyFont="1" applyBorder="1" applyAlignment="1">
      <alignment horizontal="left" vertical="center"/>
      <protection/>
    </xf>
    <xf numFmtId="20" fontId="10" fillId="0" borderId="21" xfId="19" applyNumberFormat="1" applyFont="1" applyBorder="1" applyAlignment="1">
      <alignment horizontal="center" vertical="center"/>
    </xf>
    <xf numFmtId="0" fontId="10" fillId="0" borderId="21" xfId="23" applyFont="1" applyBorder="1" applyAlignment="1">
      <alignment horizontal="center" vertical="center"/>
      <protection/>
    </xf>
    <xf numFmtId="20" fontId="10" fillId="0" borderId="21" xfId="23" applyNumberFormat="1" applyFont="1" applyBorder="1" applyAlignment="1">
      <alignment horizontal="center" vertical="center"/>
      <protection/>
    </xf>
    <xf numFmtId="20" fontId="5" fillId="0" borderId="21" xfId="23" applyNumberFormat="1" applyFont="1" applyBorder="1" applyAlignment="1">
      <alignment horizontal="left" vertical="center"/>
      <protection/>
    </xf>
    <xf numFmtId="0" fontId="19" fillId="0" borderId="21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10" fillId="0" borderId="27" xfId="23" applyFont="1" applyBorder="1" applyAlignment="1">
      <alignment horizontal="left" vertical="center"/>
      <protection/>
    </xf>
    <xf numFmtId="0" fontId="5" fillId="0" borderId="27" xfId="0" applyFont="1" applyBorder="1" applyAlignment="1">
      <alignment horizontal="left" vertical="center" shrinkToFit="1"/>
    </xf>
    <xf numFmtId="0" fontId="10" fillId="0" borderId="27" xfId="23" applyFont="1" applyBorder="1" applyAlignment="1">
      <alignment horizontal="center" vertical="center"/>
      <protection/>
    </xf>
    <xf numFmtId="0" fontId="19" fillId="0" borderId="27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177" fontId="13" fillId="0" borderId="1" xfId="17" applyNumberFormat="1" applyFont="1" applyBorder="1" applyAlignment="1">
      <alignment horizontal="right" vertical="center" shrinkToFit="1"/>
    </xf>
    <xf numFmtId="41" fontId="13" fillId="0" borderId="1" xfId="17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vertical="center" shrinkToFit="1"/>
    </xf>
    <xf numFmtId="41" fontId="13" fillId="0" borderId="1" xfId="17" applyFont="1" applyBorder="1" applyAlignment="1">
      <alignment vertical="center" shrinkToFit="1"/>
    </xf>
    <xf numFmtId="41" fontId="13" fillId="0" borderId="10" xfId="17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17" applyNumberFormat="1" applyFont="1" applyBorder="1" applyAlignment="1">
      <alignment horizontal="right" vertical="center"/>
    </xf>
    <xf numFmtId="41" fontId="13" fillId="0" borderId="1" xfId="17" applyFont="1" applyBorder="1" applyAlignment="1">
      <alignment horizontal="center" vertical="center"/>
    </xf>
    <xf numFmtId="41" fontId="13" fillId="0" borderId="10" xfId="17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1" fontId="5" fillId="0" borderId="11" xfId="17" applyFont="1" applyBorder="1" applyAlignment="1">
      <alignment horizontal="center" vertical="center"/>
    </xf>
    <xf numFmtId="195" fontId="5" fillId="0" borderId="11" xfId="17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 shrinkToFit="1"/>
    </xf>
    <xf numFmtId="192" fontId="5" fillId="0" borderId="1" xfId="0" applyNumberFormat="1" applyFont="1" applyBorder="1" applyAlignment="1">
      <alignment vertical="center" shrinkToFit="1"/>
    </xf>
    <xf numFmtId="0" fontId="5" fillId="0" borderId="1" xfId="17" applyNumberFormat="1" applyFont="1" applyBorder="1" applyAlignment="1">
      <alignment horizontal="right" vertical="center" shrinkToFit="1"/>
    </xf>
    <xf numFmtId="9" fontId="5" fillId="0" borderId="1" xfId="0" applyNumberFormat="1" applyFont="1" applyBorder="1" applyAlignment="1">
      <alignment vertical="center" shrinkToFit="1"/>
    </xf>
    <xf numFmtId="0" fontId="5" fillId="0" borderId="1" xfId="17" applyNumberFormat="1" applyFont="1" applyBorder="1" applyAlignment="1">
      <alignment vertical="center" shrinkToFit="1"/>
    </xf>
    <xf numFmtId="0" fontId="10" fillId="0" borderId="9" xfId="23" applyFont="1" applyBorder="1" applyAlignment="1">
      <alignment horizontal="center" vertical="center"/>
      <protection/>
    </xf>
    <xf numFmtId="0" fontId="10" fillId="0" borderId="1" xfId="23" applyFont="1" applyBorder="1" applyAlignment="1">
      <alignment vertical="center"/>
      <protection/>
    </xf>
    <xf numFmtId="0" fontId="10" fillId="0" borderId="10" xfId="23" applyFont="1" applyBorder="1" applyAlignment="1">
      <alignment vertical="center"/>
      <protection/>
    </xf>
    <xf numFmtId="0" fontId="10" fillId="0" borderId="16" xfId="23" applyFont="1" applyBorder="1" applyAlignment="1">
      <alignment horizontal="center" vertical="center"/>
      <protection/>
    </xf>
    <xf numFmtId="0" fontId="10" fillId="0" borderId="17" xfId="23" applyFont="1" applyBorder="1" applyAlignment="1">
      <alignment horizontal="center" vertical="center"/>
      <protection/>
    </xf>
    <xf numFmtId="0" fontId="10" fillId="0" borderId="17" xfId="23" applyFont="1" applyBorder="1" applyAlignment="1">
      <alignment vertical="center"/>
      <protection/>
    </xf>
    <xf numFmtId="3" fontId="10" fillId="0" borderId="17" xfId="23" applyNumberFormat="1" applyFont="1" applyBorder="1" applyAlignment="1">
      <alignment horizontal="right" vertical="center"/>
      <protection/>
    </xf>
    <xf numFmtId="3" fontId="10" fillId="0" borderId="17" xfId="19" applyNumberFormat="1" applyFont="1" applyBorder="1" applyAlignment="1">
      <alignment horizontal="right" vertical="center"/>
    </xf>
    <xf numFmtId="0" fontId="10" fillId="0" borderId="18" xfId="23" applyFont="1" applyBorder="1" applyAlignment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24">
      <alignment vertical="center"/>
      <protection/>
    </xf>
    <xf numFmtId="0" fontId="20" fillId="0" borderId="0" xfId="24" applyFont="1" applyBorder="1" applyAlignment="1">
      <alignment vertical="center" wrapText="1"/>
      <protection/>
    </xf>
    <xf numFmtId="3" fontId="5" fillId="0" borderId="17" xfId="23" applyNumberFormat="1" applyFont="1" applyBorder="1" applyAlignment="1">
      <alignment horizontal="center" vertical="center"/>
      <protection/>
    </xf>
    <xf numFmtId="3" fontId="5" fillId="0" borderId="17" xfId="0" applyNumberFormat="1" applyFont="1" applyBorder="1" applyAlignment="1">
      <alignment horizontal="center" vertical="center"/>
    </xf>
    <xf numFmtId="41" fontId="5" fillId="0" borderId="17" xfId="17" applyFont="1" applyBorder="1" applyAlignment="1">
      <alignment vertical="center" shrinkToFit="1"/>
    </xf>
    <xf numFmtId="195" fontId="5" fillId="0" borderId="0" xfId="17" applyNumberFormat="1" applyFont="1" applyBorder="1" applyAlignment="1">
      <alignment horizontal="right" vertical="center"/>
    </xf>
    <xf numFmtId="195" fontId="5" fillId="0" borderId="0" xfId="17" applyNumberFormat="1" applyFont="1" applyBorder="1" applyAlignment="1">
      <alignment horizontal="center" vertical="center"/>
    </xf>
    <xf numFmtId="195" fontId="5" fillId="0" borderId="25" xfId="17" applyNumberFormat="1" applyFont="1" applyBorder="1" applyAlignment="1">
      <alignment vertical="center"/>
    </xf>
    <xf numFmtId="41" fontId="5" fillId="0" borderId="2" xfId="17" applyFont="1" applyBorder="1" applyAlignment="1">
      <alignment vertical="center"/>
    </xf>
    <xf numFmtId="41" fontId="5" fillId="0" borderId="3" xfId="17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177" fontId="5" fillId="0" borderId="0" xfId="17" applyNumberFormat="1" applyFont="1" applyBorder="1" applyAlignment="1">
      <alignment horizontal="center" vertical="center"/>
    </xf>
    <xf numFmtId="177" fontId="5" fillId="0" borderId="25" xfId="17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77" fontId="5" fillId="0" borderId="0" xfId="17" applyNumberFormat="1" applyFont="1" applyBorder="1" applyAlignment="1">
      <alignment horizontal="right" vertical="center"/>
    </xf>
    <xf numFmtId="195" fontId="5" fillId="0" borderId="0" xfId="17" applyNumberFormat="1" applyFont="1" applyBorder="1" applyAlignment="1">
      <alignment horizontal="left" vertical="center"/>
    </xf>
    <xf numFmtId="195" fontId="5" fillId="0" borderId="25" xfId="17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195" fontId="5" fillId="0" borderId="25" xfId="17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1" fontId="5" fillId="0" borderId="24" xfId="17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41" fontId="5" fillId="0" borderId="29" xfId="17" applyFont="1" applyBorder="1" applyAlignment="1">
      <alignment vertical="center"/>
    </xf>
    <xf numFmtId="196" fontId="5" fillId="0" borderId="29" xfId="17" applyNumberFormat="1" applyFont="1" applyBorder="1" applyAlignment="1">
      <alignment vertical="center"/>
    </xf>
    <xf numFmtId="49" fontId="5" fillId="0" borderId="29" xfId="17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9" fontId="5" fillId="0" borderId="29" xfId="17" applyNumberFormat="1" applyFont="1" applyBorder="1" applyAlignment="1">
      <alignment vertical="center"/>
    </xf>
    <xf numFmtId="192" fontId="5" fillId="0" borderId="29" xfId="17" applyNumberFormat="1" applyFont="1" applyBorder="1" applyAlignment="1">
      <alignment horizontal="center" vertical="center"/>
    </xf>
    <xf numFmtId="193" fontId="5" fillId="0" borderId="29" xfId="17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12" fontId="5" fillId="0" borderId="29" xfId="17" applyNumberFormat="1" applyFont="1" applyBorder="1" applyAlignment="1">
      <alignment horizontal="center" vertical="center"/>
    </xf>
    <xf numFmtId="41" fontId="5" fillId="0" borderId="32" xfId="17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9" fontId="5" fillId="0" borderId="32" xfId="17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41" fontId="5" fillId="0" borderId="36" xfId="17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95" fontId="5" fillId="0" borderId="36" xfId="17" applyNumberFormat="1" applyFont="1" applyBorder="1" applyAlignment="1">
      <alignment vertical="center"/>
    </xf>
    <xf numFmtId="41" fontId="5" fillId="0" borderId="37" xfId="17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41" fontId="5" fillId="0" borderId="39" xfId="17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49" fontId="5" fillId="0" borderId="39" xfId="17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1" fontId="5" fillId="0" borderId="41" xfId="17" applyFont="1" applyBorder="1" applyAlignment="1">
      <alignment horizontal="center" vertical="center"/>
    </xf>
    <xf numFmtId="41" fontId="5" fillId="0" borderId="42" xfId="17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41" fontId="15" fillId="0" borderId="46" xfId="17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9" fillId="0" borderId="28" xfId="0" applyFont="1" applyBorder="1" applyAlignment="1">
      <alignment vertical="center" shrinkToFit="1"/>
    </xf>
    <xf numFmtId="0" fontId="19" fillId="0" borderId="20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13" fillId="0" borderId="9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176" fontId="13" fillId="0" borderId="10" xfId="0" applyNumberFormat="1" applyFont="1" applyBorder="1" applyAlignment="1">
      <alignment vertical="center" shrinkToFit="1"/>
    </xf>
    <xf numFmtId="0" fontId="22" fillId="0" borderId="0" xfId="24" applyFont="1" applyAlignment="1">
      <alignment horizontal="center" vertical="center"/>
      <protection/>
    </xf>
    <xf numFmtId="0" fontId="21" fillId="0" borderId="0" xfId="24" applyFont="1" applyAlignment="1">
      <alignment horizontal="center" vertical="center"/>
      <protection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51" xfId="23" applyFont="1" applyBorder="1" applyAlignment="1">
      <alignment horizontal="center" vertical="center"/>
      <protection/>
    </xf>
    <xf numFmtId="0" fontId="5" fillId="0" borderId="18" xfId="23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5" fillId="0" borderId="15" xfId="23" applyNumberFormat="1" applyFont="1" applyBorder="1" applyAlignment="1">
      <alignment horizontal="center" vertical="center"/>
      <protection/>
    </xf>
    <xf numFmtId="3" fontId="5" fillId="0" borderId="15" xfId="0" applyNumberFormat="1" applyFont="1" applyBorder="1" applyAlignment="1">
      <alignment horizontal="center" vertical="center"/>
    </xf>
    <xf numFmtId="0" fontId="5" fillId="0" borderId="50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7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5" fontId="5" fillId="0" borderId="54" xfId="17" applyNumberFormat="1" applyFont="1" applyBorder="1" applyAlignment="1">
      <alignment horizontal="center" vertical="center"/>
    </xf>
    <xf numFmtId="195" fontId="5" fillId="0" borderId="55" xfId="17" applyNumberFormat="1" applyFont="1" applyBorder="1" applyAlignment="1">
      <alignment horizontal="center" vertical="center"/>
    </xf>
    <xf numFmtId="195" fontId="5" fillId="0" borderId="56" xfId="17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17">
    <cellStyle name="Normal" xfId="0"/>
    <cellStyle name="Percent" xfId="15"/>
    <cellStyle name="Comma" xfId="16"/>
    <cellStyle name="Comma [0]" xfId="17"/>
    <cellStyle name="Followed Hyperlink" xfId="18"/>
    <cellStyle name="콤마 [0]_98수산재" xfId="19"/>
    <cellStyle name="콤마_분수공사" xfId="20"/>
    <cellStyle name="Currency" xfId="21"/>
    <cellStyle name="Currency [0]" xfId="22"/>
    <cellStyle name="표준_98수산재" xfId="23"/>
    <cellStyle name="표준_설계사주소" xfId="24"/>
    <cellStyle name="Hyperlink" xfId="25"/>
    <cellStyle name="Comma [0]_MATERAL2" xfId="26"/>
    <cellStyle name="Comma_MATERAL2" xfId="27"/>
    <cellStyle name="Currency [0]_MATERAL2" xfId="28"/>
    <cellStyle name="Currency_MATERAL2" xfId="29"/>
    <cellStyle name="Normal_Certs Q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19050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38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12</xdr:row>
      <xdr:rowOff>47625</xdr:rowOff>
    </xdr:from>
    <xdr:to>
      <xdr:col>8</xdr:col>
      <xdr:colOff>333375</xdr:colOff>
      <xdr:row>13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3875" t="14610" b="26887"/>
        <a:stretch>
          <a:fillRect/>
        </a:stretch>
      </xdr:blipFill>
      <xdr:spPr>
        <a:xfrm>
          <a:off x="3762375" y="4810125"/>
          <a:ext cx="2667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11</xdr:row>
      <xdr:rowOff>361950</xdr:rowOff>
    </xdr:from>
    <xdr:to>
      <xdr:col>4</xdr:col>
      <xdr:colOff>762000</xdr:colOff>
      <xdr:row>14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4591" t="6370" r="81452" b="23591"/>
        <a:stretch>
          <a:fillRect/>
        </a:stretch>
      </xdr:blipFill>
      <xdr:spPr>
        <a:xfrm>
          <a:off x="3248025" y="4743450"/>
          <a:ext cx="561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23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7</xdr:col>
      <xdr:colOff>209550</xdr:colOff>
      <xdr:row>23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6010275" y="569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221</xdr:row>
      <xdr:rowOff>47625</xdr:rowOff>
    </xdr:from>
    <xdr:to>
      <xdr:col>6</xdr:col>
      <xdr:colOff>238125</xdr:colOff>
      <xdr:row>221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562850" y="63198375"/>
          <a:ext cx="9525" cy="9525"/>
        </a:xfrm>
        <a:custGeom>
          <a:pathLst>
            <a:path h="37" w="38">
              <a:moveTo>
                <a:pt x="0" y="37"/>
              </a:moveTo>
              <a:lnTo>
                <a:pt x="37" y="0"/>
              </a:lnTo>
              <a:lnTo>
                <a:pt x="38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228600</xdr:colOff>
      <xdr:row>85</xdr:row>
      <xdr:rowOff>47625</xdr:rowOff>
    </xdr:from>
    <xdr:to>
      <xdr:col>6</xdr:col>
      <xdr:colOff>238125</xdr:colOff>
      <xdr:row>85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62850" y="24336375"/>
          <a:ext cx="9525" cy="9525"/>
        </a:xfrm>
        <a:custGeom>
          <a:pathLst>
            <a:path h="37" w="38">
              <a:moveTo>
                <a:pt x="0" y="37"/>
              </a:moveTo>
              <a:lnTo>
                <a:pt x="37" y="0"/>
              </a:lnTo>
              <a:lnTo>
                <a:pt x="38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161925</xdr:colOff>
      <xdr:row>85</xdr:row>
      <xdr:rowOff>161925</xdr:rowOff>
    </xdr:from>
    <xdr:to>
      <xdr:col>6</xdr:col>
      <xdr:colOff>171450</xdr:colOff>
      <xdr:row>85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7496175" y="24450675"/>
          <a:ext cx="9525" cy="9525"/>
        </a:xfrm>
        <a:custGeom>
          <a:pathLst>
            <a:path h="44" w="44">
              <a:moveTo>
                <a:pt x="0" y="44"/>
              </a:moveTo>
              <a:lnTo>
                <a:pt x="43" y="0"/>
              </a:lnTo>
              <a:lnTo>
                <a:pt x="44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G-IBM\Local%20Settings\Temporary%20Internet%20Files\Content.IE5\UV0DIDS7\&#54872;&#44221;&#48660;&#47085;&#51088;&#50672;&#49437;1&#54805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VXXXXX"/>
      <sheetName val=".xls].xls].xls].xls].xls].xls].xls].xls].xls].xls].xls].xls].xls]환경블럭 자연석형1"/>
      <sheetName val=".xls].xls].xls].xls].xls].xls].xls].xls].xls].xls].xls].xls].xls]일위대가"/>
      <sheetName val=".xls].xls].xls].xls].xls].xls].xls].xls].xls].xls].xls].xls].xls]수량산출서"/>
      <sheetName val=".xls].xls].xls].xls].xls].xls].xls].xls].xls].xls].xls].xls].xls]기계경비1"/>
      <sheetName val=".xls].xls].xls].xls].xls].xls].xls].xls].xls].xls].xls].xls].xls]자재조사서"/>
      <sheetName val=".xls].xls].xls].xls].xls].xls].xls].xls].xls].xls].xls].xls].xls]노임단가"/>
    </sheetNames>
    <sheetDataSet>
      <sheetData sheetId="5">
        <row r="6">
          <cell r="A6" t="str">
            <v>연결구</v>
          </cell>
          <cell r="K6">
            <v>2400</v>
          </cell>
        </row>
      </sheetData>
      <sheetData sheetId="6">
        <row r="3">
          <cell r="C3">
            <v>50683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56"/>
  <sheetViews>
    <sheetView workbookViewId="0" topLeftCell="A1">
      <selection activeCell="G34" sqref="G34"/>
    </sheetView>
  </sheetViews>
  <sheetFormatPr defaultColWidth="8.88671875" defaultRowHeight="18" customHeight="1"/>
  <cols>
    <col min="1" max="1" width="13.77734375" style="12" customWidth="1"/>
    <col min="2" max="2" width="12.77734375" style="12" customWidth="1"/>
    <col min="3" max="3" width="9.77734375" style="70" customWidth="1"/>
    <col min="4" max="4" width="2.10546875" style="1" customWidth="1"/>
    <col min="5" max="5" width="7.4453125" style="70" customWidth="1"/>
    <col min="6" max="6" width="2.10546875" style="1" customWidth="1"/>
    <col min="7" max="7" width="8.6640625" style="70" bestFit="1" customWidth="1"/>
    <col min="8" max="8" width="1.66796875" style="1" customWidth="1"/>
    <col min="9" max="9" width="4.77734375" style="71" customWidth="1"/>
    <col min="10" max="10" width="1.66796875" style="1" customWidth="1"/>
    <col min="11" max="12" width="8.77734375" style="1" customWidth="1"/>
    <col min="13" max="16384" width="8.88671875" style="12" customWidth="1"/>
  </cols>
  <sheetData>
    <row r="1" spans="1:12" s="2" customFormat="1" ht="22.5" customHeight="1" thickBot="1">
      <c r="A1" s="377" t="s">
        <v>223</v>
      </c>
      <c r="B1" s="378"/>
      <c r="C1" s="379" t="s">
        <v>224</v>
      </c>
      <c r="D1" s="378"/>
      <c r="E1" s="378"/>
      <c r="F1" s="378"/>
      <c r="G1" s="378"/>
      <c r="H1" s="378"/>
      <c r="I1" s="378"/>
      <c r="J1" s="380"/>
      <c r="K1" s="327" t="s">
        <v>219</v>
      </c>
      <c r="L1" s="328" t="s">
        <v>225</v>
      </c>
    </row>
    <row r="2" spans="1:12" s="2" customFormat="1" ht="19.5" customHeight="1" thickTop="1">
      <c r="A2" s="318" t="s">
        <v>54</v>
      </c>
      <c r="B2" s="319" t="s">
        <v>55</v>
      </c>
      <c r="C2" s="320"/>
      <c r="D2" s="321"/>
      <c r="E2" s="320"/>
      <c r="F2" s="321"/>
      <c r="G2" s="320"/>
      <c r="H2" s="321"/>
      <c r="I2" s="322"/>
      <c r="J2" s="321"/>
      <c r="K2" s="323"/>
      <c r="L2" s="324"/>
    </row>
    <row r="3" spans="1:12" s="2" customFormat="1" ht="19.5" customHeight="1">
      <c r="A3" s="112" t="s">
        <v>56</v>
      </c>
      <c r="B3" s="302"/>
      <c r="C3" s="310">
        <v>50922000</v>
      </c>
      <c r="D3" s="283" t="s">
        <v>57</v>
      </c>
      <c r="E3" s="285">
        <v>2148</v>
      </c>
      <c r="F3" s="283" t="s">
        <v>57</v>
      </c>
      <c r="G3" s="286">
        <v>1E-07</v>
      </c>
      <c r="H3" s="283" t="s">
        <v>58</v>
      </c>
      <c r="I3" s="287"/>
      <c r="J3" s="311"/>
      <c r="K3" s="110">
        <f>INT(C3*E3*G3)</f>
        <v>10938</v>
      </c>
      <c r="L3" s="288"/>
    </row>
    <row r="4" spans="1:12" s="2" customFormat="1" ht="19.5" customHeight="1">
      <c r="A4" s="299" t="s">
        <v>59</v>
      </c>
      <c r="B4" s="302"/>
      <c r="C4" s="310"/>
      <c r="D4" s="283"/>
      <c r="E4" s="285"/>
      <c r="F4" s="283"/>
      <c r="G4" s="285"/>
      <c r="H4" s="283"/>
      <c r="I4" s="287"/>
      <c r="J4" s="311"/>
      <c r="K4" s="315"/>
      <c r="L4" s="288"/>
    </row>
    <row r="5" spans="1:12" s="2" customFormat="1" ht="19.5" customHeight="1">
      <c r="A5" s="347"/>
      <c r="B5" s="303" t="s">
        <v>60</v>
      </c>
      <c r="C5" s="312">
        <v>9</v>
      </c>
      <c r="D5" s="283" t="s">
        <v>57</v>
      </c>
      <c r="E5" s="285">
        <f>자재조사서!K3</f>
        <v>934.45</v>
      </c>
      <c r="F5" s="283" t="s">
        <v>58</v>
      </c>
      <c r="G5" s="285"/>
      <c r="H5" s="283"/>
      <c r="I5" s="287"/>
      <c r="J5" s="311"/>
      <c r="K5" s="315">
        <f>INT(C5*E5)</f>
        <v>8410</v>
      </c>
      <c r="L5" s="288" t="s">
        <v>61</v>
      </c>
    </row>
    <row r="6" spans="1:12" s="2" customFormat="1" ht="19.5" customHeight="1">
      <c r="A6" s="347"/>
      <c r="B6" s="303" t="s">
        <v>62</v>
      </c>
      <c r="C6" s="310">
        <f>K5</f>
        <v>8410</v>
      </c>
      <c r="D6" s="283" t="s">
        <v>57</v>
      </c>
      <c r="E6" s="289">
        <v>0.25</v>
      </c>
      <c r="F6" s="283" t="s">
        <v>58</v>
      </c>
      <c r="G6" s="285"/>
      <c r="H6" s="283"/>
      <c r="I6" s="287"/>
      <c r="J6" s="311"/>
      <c r="K6" s="316">
        <f>INT(C6*E6)</f>
        <v>2102</v>
      </c>
      <c r="L6" s="288"/>
    </row>
    <row r="7" spans="1:12" s="2" customFormat="1" ht="19.5" customHeight="1">
      <c r="A7" s="236"/>
      <c r="B7" s="303" t="s">
        <v>63</v>
      </c>
      <c r="C7" s="310"/>
      <c r="D7" s="283"/>
      <c r="E7" s="289"/>
      <c r="F7" s="283"/>
      <c r="G7" s="285"/>
      <c r="H7" s="283"/>
      <c r="I7" s="287"/>
      <c r="J7" s="311"/>
      <c r="K7" s="316">
        <f>K6+K5</f>
        <v>10512</v>
      </c>
      <c r="L7" s="288"/>
    </row>
    <row r="8" spans="1:12" s="2" customFormat="1" ht="19.5" customHeight="1">
      <c r="A8" s="299" t="s">
        <v>64</v>
      </c>
      <c r="B8" s="302"/>
      <c r="C8" s="310"/>
      <c r="D8" s="283"/>
      <c r="E8" s="285"/>
      <c r="F8" s="283"/>
      <c r="G8" s="285"/>
      <c r="H8" s="283"/>
      <c r="I8" s="287"/>
      <c r="J8" s="311"/>
      <c r="K8" s="60"/>
      <c r="L8" s="288"/>
    </row>
    <row r="9" spans="1:12" s="2" customFormat="1" ht="19.5" customHeight="1">
      <c r="A9" s="347"/>
      <c r="B9" s="303" t="s">
        <v>108</v>
      </c>
      <c r="C9" s="310"/>
      <c r="D9" s="283"/>
      <c r="E9" s="285">
        <f>노임단가!C7</f>
        <v>77606</v>
      </c>
      <c r="F9" s="283" t="s">
        <v>57</v>
      </c>
      <c r="G9" s="290">
        <v>0.208</v>
      </c>
      <c r="H9" s="283" t="s">
        <v>156</v>
      </c>
      <c r="I9" s="291"/>
      <c r="J9" s="311"/>
      <c r="K9" s="315">
        <f>TRUNC(E9*G9)</f>
        <v>16142</v>
      </c>
      <c r="L9" s="288"/>
    </row>
    <row r="10" spans="1:12" s="2" customFormat="1" ht="19.5" customHeight="1">
      <c r="A10" s="347"/>
      <c r="B10" s="303" t="s">
        <v>109</v>
      </c>
      <c r="C10" s="312"/>
      <c r="D10" s="283"/>
      <c r="E10" s="285">
        <f>노임단가!C8</f>
        <v>51211</v>
      </c>
      <c r="F10" s="283" t="s">
        <v>57</v>
      </c>
      <c r="G10" s="290">
        <v>0.104</v>
      </c>
      <c r="H10" s="283" t="s">
        <v>156</v>
      </c>
      <c r="I10" s="291"/>
      <c r="J10" s="311"/>
      <c r="K10" s="315">
        <f>TRUNC(E10*G10)</f>
        <v>5325</v>
      </c>
      <c r="L10" s="288"/>
    </row>
    <row r="11" spans="1:12" s="2" customFormat="1" ht="19.5" customHeight="1">
      <c r="A11" s="236"/>
      <c r="B11" s="303" t="s">
        <v>40</v>
      </c>
      <c r="C11" s="312"/>
      <c r="D11" s="283"/>
      <c r="E11" s="285">
        <f>노임단가!C9</f>
        <v>79984</v>
      </c>
      <c r="F11" s="283" t="s">
        <v>57</v>
      </c>
      <c r="G11" s="290">
        <v>0.041</v>
      </c>
      <c r="H11" s="283" t="s">
        <v>156</v>
      </c>
      <c r="I11" s="291"/>
      <c r="J11" s="311"/>
      <c r="K11" s="315">
        <f>TRUNC(E11*G11)</f>
        <v>3279</v>
      </c>
      <c r="L11" s="288"/>
    </row>
    <row r="12" spans="1:12" s="2" customFormat="1" ht="19.5" customHeight="1">
      <c r="A12" s="112"/>
      <c r="B12" s="304" t="s">
        <v>63</v>
      </c>
      <c r="C12" s="310"/>
      <c r="D12" s="283"/>
      <c r="E12" s="285"/>
      <c r="F12" s="283"/>
      <c r="G12" s="285"/>
      <c r="H12" s="283"/>
      <c r="I12" s="287"/>
      <c r="J12" s="311"/>
      <c r="K12" s="315">
        <f>SUM(K9:K11)</f>
        <v>24746</v>
      </c>
      <c r="L12" s="288"/>
    </row>
    <row r="13" spans="1:12" s="2" customFormat="1" ht="19.5" customHeight="1">
      <c r="A13" s="383" t="s">
        <v>65</v>
      </c>
      <c r="B13" s="384"/>
      <c r="C13" s="310"/>
      <c r="D13" s="283"/>
      <c r="E13" s="285"/>
      <c r="F13" s="283"/>
      <c r="G13" s="285"/>
      <c r="H13" s="283"/>
      <c r="I13" s="287"/>
      <c r="J13" s="311"/>
      <c r="K13" s="315">
        <f>K12+K7+K3</f>
        <v>46196</v>
      </c>
      <c r="L13" s="288"/>
    </row>
    <row r="14" spans="1:12" s="2" customFormat="1" ht="19.5" customHeight="1">
      <c r="A14" s="292" t="s">
        <v>66</v>
      </c>
      <c r="B14" s="305" t="s">
        <v>67</v>
      </c>
      <c r="C14" s="285"/>
      <c r="D14" s="283"/>
      <c r="E14" s="285"/>
      <c r="F14" s="283"/>
      <c r="G14" s="285"/>
      <c r="H14" s="283"/>
      <c r="I14" s="287"/>
      <c r="J14" s="283"/>
      <c r="K14" s="283"/>
      <c r="L14" s="288"/>
    </row>
    <row r="15" spans="1:12" s="2" customFormat="1" ht="19.5" customHeight="1">
      <c r="A15" s="112" t="s">
        <v>56</v>
      </c>
      <c r="B15" s="302"/>
      <c r="C15" s="310">
        <v>900000</v>
      </c>
      <c r="D15" s="283" t="s">
        <v>57</v>
      </c>
      <c r="E15" s="285">
        <v>4296</v>
      </c>
      <c r="F15" s="283" t="s">
        <v>57</v>
      </c>
      <c r="G15" s="286">
        <v>1E-07</v>
      </c>
      <c r="H15" s="283" t="s">
        <v>58</v>
      </c>
      <c r="I15" s="287"/>
      <c r="J15" s="311"/>
      <c r="K15" s="110">
        <f>INT(C15*E15*G15)</f>
        <v>386</v>
      </c>
      <c r="L15" s="288"/>
    </row>
    <row r="16" spans="1:12" s="2" customFormat="1" ht="19.5" customHeight="1">
      <c r="A16" s="299" t="s">
        <v>59</v>
      </c>
      <c r="B16" s="302"/>
      <c r="C16" s="310"/>
      <c r="D16" s="283"/>
      <c r="E16" s="285"/>
      <c r="F16" s="283"/>
      <c r="G16" s="285"/>
      <c r="H16" s="283"/>
      <c r="I16" s="287"/>
      <c r="J16" s="311"/>
      <c r="K16" s="315"/>
      <c r="L16" s="288"/>
    </row>
    <row r="17" spans="1:12" s="2" customFormat="1" ht="19.5" customHeight="1">
      <c r="A17" s="347"/>
      <c r="B17" s="303" t="s">
        <v>60</v>
      </c>
      <c r="C17" s="312">
        <v>0.7</v>
      </c>
      <c r="D17" s="283" t="s">
        <v>57</v>
      </c>
      <c r="E17" s="285">
        <f>자재조사서!K8</f>
        <v>1339.45</v>
      </c>
      <c r="F17" s="283" t="s">
        <v>58</v>
      </c>
      <c r="G17" s="285"/>
      <c r="H17" s="283"/>
      <c r="I17" s="287"/>
      <c r="J17" s="311"/>
      <c r="K17" s="315">
        <f>INT(C17*E17)</f>
        <v>937</v>
      </c>
      <c r="L17" s="288" t="s">
        <v>68</v>
      </c>
    </row>
    <row r="18" spans="1:12" s="2" customFormat="1" ht="19.5" customHeight="1">
      <c r="A18" s="236"/>
      <c r="B18" s="303" t="s">
        <v>62</v>
      </c>
      <c r="C18" s="310">
        <f>K17</f>
        <v>937</v>
      </c>
      <c r="D18" s="283" t="s">
        <v>57</v>
      </c>
      <c r="E18" s="289">
        <v>0.1</v>
      </c>
      <c r="F18" s="283" t="s">
        <v>58</v>
      </c>
      <c r="G18" s="285"/>
      <c r="H18" s="283"/>
      <c r="I18" s="287"/>
      <c r="J18" s="311"/>
      <c r="K18" s="316">
        <f>INT(C18*E18)</f>
        <v>93</v>
      </c>
      <c r="L18" s="288"/>
    </row>
    <row r="19" spans="1:12" s="2" customFormat="1" ht="19.5" customHeight="1">
      <c r="A19" s="112"/>
      <c r="B19" s="303" t="s">
        <v>63</v>
      </c>
      <c r="C19" s="310"/>
      <c r="D19" s="283"/>
      <c r="E19" s="289"/>
      <c r="F19" s="283"/>
      <c r="G19" s="285"/>
      <c r="H19" s="283"/>
      <c r="I19" s="287"/>
      <c r="J19" s="311"/>
      <c r="K19" s="316">
        <f>K18+K17</f>
        <v>1030</v>
      </c>
      <c r="L19" s="288"/>
    </row>
    <row r="20" spans="1:12" s="2" customFormat="1" ht="19.5" customHeight="1">
      <c r="A20" s="299" t="s">
        <v>64</v>
      </c>
      <c r="B20" s="306"/>
      <c r="C20" s="310"/>
      <c r="D20" s="283"/>
      <c r="E20" s="285"/>
      <c r="F20" s="283"/>
      <c r="G20" s="285"/>
      <c r="H20" s="283"/>
      <c r="I20" s="287"/>
      <c r="J20" s="311"/>
      <c r="K20" s="60"/>
      <c r="L20" s="288"/>
    </row>
    <row r="21" spans="1:12" s="2" customFormat="1" ht="19.5" customHeight="1">
      <c r="A21" s="347"/>
      <c r="B21" s="307" t="s">
        <v>84</v>
      </c>
      <c r="C21" s="310"/>
      <c r="D21" s="283"/>
      <c r="E21" s="285">
        <f>노임단가!C11</f>
        <v>62252</v>
      </c>
      <c r="F21" s="283" t="s">
        <v>57</v>
      </c>
      <c r="G21" s="290">
        <v>0.208</v>
      </c>
      <c r="H21" s="283" t="s">
        <v>156</v>
      </c>
      <c r="I21" s="291"/>
      <c r="J21" s="311"/>
      <c r="K21" s="315">
        <f>TRUNC(E21*G21)</f>
        <v>12948</v>
      </c>
      <c r="L21" s="288"/>
    </row>
    <row r="22" spans="1:12" s="2" customFormat="1" ht="19.5" customHeight="1">
      <c r="A22" s="347"/>
      <c r="B22" s="307" t="s">
        <v>82</v>
      </c>
      <c r="C22" s="310"/>
      <c r="D22" s="283"/>
      <c r="E22" s="285"/>
      <c r="F22" s="283"/>
      <c r="G22" s="293"/>
      <c r="H22" s="283"/>
      <c r="I22" s="291"/>
      <c r="J22" s="311"/>
      <c r="K22" s="315"/>
      <c r="L22" s="288"/>
    </row>
    <row r="23" spans="1:12" s="2" customFormat="1" ht="19.5" customHeight="1">
      <c r="A23" s="236"/>
      <c r="B23" s="307" t="s">
        <v>83</v>
      </c>
      <c r="C23" s="310"/>
      <c r="D23" s="283"/>
      <c r="E23" s="285"/>
      <c r="F23" s="283"/>
      <c r="G23" s="293"/>
      <c r="H23" s="283"/>
      <c r="I23" s="291"/>
      <c r="J23" s="311"/>
      <c r="K23" s="315"/>
      <c r="L23" s="288"/>
    </row>
    <row r="24" spans="1:12" s="2" customFormat="1" ht="19.5" customHeight="1">
      <c r="A24" s="284"/>
      <c r="B24" s="308" t="s">
        <v>63</v>
      </c>
      <c r="C24" s="310"/>
      <c r="D24" s="283"/>
      <c r="E24" s="285"/>
      <c r="F24" s="283"/>
      <c r="G24" s="285"/>
      <c r="H24" s="283"/>
      <c r="I24" s="287"/>
      <c r="J24" s="311"/>
      <c r="K24" s="315">
        <f>SUM(K21:K22)</f>
        <v>12948</v>
      </c>
      <c r="L24" s="288"/>
    </row>
    <row r="25" spans="1:12" s="2" customFormat="1" ht="19.5" customHeight="1">
      <c r="A25" s="383" t="s">
        <v>65</v>
      </c>
      <c r="B25" s="384"/>
      <c r="C25" s="310"/>
      <c r="D25" s="283"/>
      <c r="E25" s="285"/>
      <c r="F25" s="283"/>
      <c r="G25" s="285"/>
      <c r="H25" s="283"/>
      <c r="I25" s="287"/>
      <c r="J25" s="311"/>
      <c r="K25" s="315">
        <f>K24+K19+K15</f>
        <v>14364</v>
      </c>
      <c r="L25" s="288"/>
    </row>
    <row r="26" spans="1:12" s="2" customFormat="1" ht="19.5" customHeight="1">
      <c r="A26" s="292" t="s">
        <v>69</v>
      </c>
      <c r="B26" s="305" t="s">
        <v>70</v>
      </c>
      <c r="C26" s="285"/>
      <c r="D26" s="283"/>
      <c r="E26" s="285"/>
      <c r="F26" s="283"/>
      <c r="G26" s="285"/>
      <c r="H26" s="283"/>
      <c r="I26" s="287"/>
      <c r="J26" s="283"/>
      <c r="K26" s="309"/>
      <c r="L26" s="288"/>
    </row>
    <row r="27" spans="1:12" s="2" customFormat="1" ht="19.5" customHeight="1">
      <c r="A27" s="298" t="s">
        <v>56</v>
      </c>
      <c r="B27" s="306"/>
      <c r="C27" s="310">
        <v>84000000</v>
      </c>
      <c r="D27" s="283" t="s">
        <v>57</v>
      </c>
      <c r="E27" s="285">
        <v>2525</v>
      </c>
      <c r="F27" s="283" t="s">
        <v>57</v>
      </c>
      <c r="G27" s="286">
        <v>1E-07</v>
      </c>
      <c r="H27" s="283" t="s">
        <v>58</v>
      </c>
      <c r="I27" s="287"/>
      <c r="J27" s="311"/>
      <c r="K27" s="110">
        <f>INT(C27*E27*G27)</f>
        <v>21210</v>
      </c>
      <c r="L27" s="288"/>
    </row>
    <row r="28" spans="1:12" s="2" customFormat="1" ht="19.5" customHeight="1">
      <c r="A28" s="299" t="s">
        <v>59</v>
      </c>
      <c r="B28" s="306"/>
      <c r="C28" s="310"/>
      <c r="D28" s="283"/>
      <c r="E28" s="285"/>
      <c r="F28" s="283"/>
      <c r="G28" s="285"/>
      <c r="H28" s="283"/>
      <c r="I28" s="287"/>
      <c r="J28" s="311"/>
      <c r="K28" s="315"/>
      <c r="L28" s="288"/>
    </row>
    <row r="29" spans="1:12" s="2" customFormat="1" ht="19.5" customHeight="1">
      <c r="A29" s="347"/>
      <c r="B29" s="307" t="s">
        <v>60</v>
      </c>
      <c r="C29" s="312">
        <v>4.8</v>
      </c>
      <c r="D29" s="283" t="s">
        <v>57</v>
      </c>
      <c r="E29" s="285">
        <f>자재조사서!K3</f>
        <v>934.45</v>
      </c>
      <c r="F29" s="283" t="s">
        <v>58</v>
      </c>
      <c r="G29" s="285"/>
      <c r="H29" s="283"/>
      <c r="I29" s="287"/>
      <c r="J29" s="311"/>
      <c r="K29" s="315">
        <f>INT(C29*E29)</f>
        <v>4485</v>
      </c>
      <c r="L29" s="288" t="s">
        <v>61</v>
      </c>
    </row>
    <row r="30" spans="1:12" s="2" customFormat="1" ht="19.5" customHeight="1">
      <c r="A30" s="236"/>
      <c r="B30" s="307" t="s">
        <v>62</v>
      </c>
      <c r="C30" s="310">
        <f>K29</f>
        <v>4485</v>
      </c>
      <c r="D30" s="283" t="s">
        <v>57</v>
      </c>
      <c r="E30" s="289">
        <v>0.38</v>
      </c>
      <c r="F30" s="283" t="s">
        <v>58</v>
      </c>
      <c r="G30" s="285"/>
      <c r="H30" s="283"/>
      <c r="I30" s="287"/>
      <c r="J30" s="311"/>
      <c r="K30" s="316">
        <f>INT(C30*E30)</f>
        <v>1704</v>
      </c>
      <c r="L30" s="288"/>
    </row>
    <row r="31" spans="1:12" s="2" customFormat="1" ht="19.5" customHeight="1">
      <c r="A31" s="298"/>
      <c r="B31" s="307" t="s">
        <v>63</v>
      </c>
      <c r="C31" s="310"/>
      <c r="D31" s="283"/>
      <c r="E31" s="289"/>
      <c r="F31" s="283"/>
      <c r="G31" s="285"/>
      <c r="H31" s="283"/>
      <c r="I31" s="287"/>
      <c r="J31" s="311"/>
      <c r="K31" s="316">
        <f>K30+K29</f>
        <v>6189</v>
      </c>
      <c r="L31" s="288"/>
    </row>
    <row r="32" spans="1:12" s="2" customFormat="1" ht="19.5" customHeight="1">
      <c r="A32" s="299" t="s">
        <v>64</v>
      </c>
      <c r="B32" s="306"/>
      <c r="C32" s="310"/>
      <c r="D32" s="283"/>
      <c r="E32" s="285"/>
      <c r="F32" s="283"/>
      <c r="G32" s="285"/>
      <c r="H32" s="283"/>
      <c r="I32" s="287"/>
      <c r="J32" s="311"/>
      <c r="K32" s="60"/>
      <c r="L32" s="288"/>
    </row>
    <row r="33" spans="1:12" s="2" customFormat="1" ht="19.5" customHeight="1">
      <c r="A33" s="300"/>
      <c r="B33" s="307" t="s">
        <v>81</v>
      </c>
      <c r="C33" s="310"/>
      <c r="D33" s="283"/>
      <c r="E33" s="285">
        <f>노임단가!C7</f>
        <v>77606</v>
      </c>
      <c r="F33" s="283" t="s">
        <v>57</v>
      </c>
      <c r="G33" s="290">
        <v>0.208</v>
      </c>
      <c r="H33" s="283" t="s">
        <v>156</v>
      </c>
      <c r="I33" s="291"/>
      <c r="J33" s="311"/>
      <c r="K33" s="315">
        <f>TRUNC(E33*G33)</f>
        <v>16142</v>
      </c>
      <c r="L33" s="288"/>
    </row>
    <row r="34" spans="1:12" s="2" customFormat="1" ht="19.5" customHeight="1">
      <c r="A34" s="300"/>
      <c r="B34" s="307" t="s">
        <v>82</v>
      </c>
      <c r="C34" s="310"/>
      <c r="D34" s="283"/>
      <c r="E34" s="285">
        <f>노임단가!C8</f>
        <v>51211</v>
      </c>
      <c r="F34" s="283" t="s">
        <v>57</v>
      </c>
      <c r="G34" s="290">
        <v>0.208</v>
      </c>
      <c r="H34" s="283" t="s">
        <v>156</v>
      </c>
      <c r="I34" s="291"/>
      <c r="J34" s="311"/>
      <c r="K34" s="315">
        <f>TRUNC(E34*G34)</f>
        <v>10651</v>
      </c>
      <c r="L34" s="288"/>
    </row>
    <row r="35" spans="1:12" s="2" customFormat="1" ht="19.5" customHeight="1">
      <c r="A35" s="300"/>
      <c r="B35" s="307" t="s">
        <v>83</v>
      </c>
      <c r="C35" s="312"/>
      <c r="D35" s="283"/>
      <c r="E35" s="285">
        <f>노임단가!C9</f>
        <v>79984</v>
      </c>
      <c r="F35" s="283" t="s">
        <v>57</v>
      </c>
      <c r="G35" s="290">
        <v>0.041</v>
      </c>
      <c r="H35" s="283" t="s">
        <v>156</v>
      </c>
      <c r="I35" s="291"/>
      <c r="J35" s="311"/>
      <c r="K35" s="315">
        <f>TRUNC(E35*G35)</f>
        <v>3279</v>
      </c>
      <c r="L35" s="288"/>
    </row>
    <row r="36" spans="1:12" s="2" customFormat="1" ht="19.5" customHeight="1">
      <c r="A36" s="301"/>
      <c r="B36" s="308" t="s">
        <v>63</v>
      </c>
      <c r="C36" s="310"/>
      <c r="D36" s="283"/>
      <c r="E36" s="285"/>
      <c r="F36" s="283"/>
      <c r="G36" s="285"/>
      <c r="H36" s="283"/>
      <c r="I36" s="287"/>
      <c r="J36" s="311"/>
      <c r="K36" s="315">
        <f>SUM(K33:K35)</f>
        <v>30072</v>
      </c>
      <c r="L36" s="288"/>
    </row>
    <row r="37" spans="1:12" s="2" customFormat="1" ht="19.5" customHeight="1">
      <c r="A37" s="381" t="s">
        <v>65</v>
      </c>
      <c r="B37" s="382"/>
      <c r="C37" s="313"/>
      <c r="D37" s="295"/>
      <c r="E37" s="294"/>
      <c r="F37" s="295"/>
      <c r="G37" s="294"/>
      <c r="H37" s="295"/>
      <c r="I37" s="296"/>
      <c r="J37" s="314"/>
      <c r="K37" s="317">
        <f>K36+K31+K27</f>
        <v>57471</v>
      </c>
      <c r="L37" s="297"/>
    </row>
    <row r="38" spans="3:12" s="2" customFormat="1" ht="18" customHeight="1">
      <c r="C38" s="64"/>
      <c r="D38" s="4"/>
      <c r="E38" s="64"/>
      <c r="F38" s="4"/>
      <c r="G38" s="64"/>
      <c r="H38" s="4"/>
      <c r="I38" s="65"/>
      <c r="J38" s="4"/>
      <c r="K38" s="4"/>
      <c r="L38" s="4"/>
    </row>
    <row r="39" spans="3:12" s="2" customFormat="1" ht="18" customHeight="1">
      <c r="C39" s="64"/>
      <c r="D39" s="4"/>
      <c r="E39" s="64"/>
      <c r="F39" s="4"/>
      <c r="G39" s="64"/>
      <c r="H39" s="4"/>
      <c r="I39" s="65"/>
      <c r="J39" s="4"/>
      <c r="K39" s="4"/>
      <c r="L39" s="4"/>
    </row>
    <row r="40" spans="3:12" s="2" customFormat="1" ht="18" customHeight="1">
      <c r="C40" s="64"/>
      <c r="D40" s="4"/>
      <c r="E40" s="64"/>
      <c r="F40" s="4"/>
      <c r="G40" s="64"/>
      <c r="H40" s="4"/>
      <c r="I40" s="65"/>
      <c r="J40" s="4"/>
      <c r="K40" s="4"/>
      <c r="L40" s="4"/>
    </row>
    <row r="41" spans="3:12" s="2" customFormat="1" ht="18" customHeight="1">
      <c r="C41" s="64"/>
      <c r="D41" s="4"/>
      <c r="E41" s="64"/>
      <c r="F41" s="4"/>
      <c r="G41" s="64"/>
      <c r="H41" s="4"/>
      <c r="I41" s="65"/>
      <c r="J41" s="4"/>
      <c r="K41" s="4"/>
      <c r="L41" s="4"/>
    </row>
    <row r="42" spans="3:12" s="2" customFormat="1" ht="18" customHeight="1">
      <c r="C42" s="64"/>
      <c r="D42" s="4"/>
      <c r="E42" s="64"/>
      <c r="F42" s="4"/>
      <c r="G42" s="64"/>
      <c r="H42" s="4"/>
      <c r="I42" s="65"/>
      <c r="J42" s="4"/>
      <c r="K42" s="4"/>
      <c r="L42" s="4"/>
    </row>
    <row r="43" spans="3:12" s="2" customFormat="1" ht="18" customHeight="1">
      <c r="C43" s="64"/>
      <c r="D43" s="4"/>
      <c r="E43" s="64"/>
      <c r="F43" s="4"/>
      <c r="G43" s="64"/>
      <c r="H43" s="4"/>
      <c r="I43" s="65"/>
      <c r="J43" s="4"/>
      <c r="K43" s="4"/>
      <c r="L43" s="4"/>
    </row>
    <row r="44" spans="3:12" s="2" customFormat="1" ht="18" customHeight="1">
      <c r="C44" s="64"/>
      <c r="D44" s="4"/>
      <c r="E44" s="64"/>
      <c r="F44" s="4"/>
      <c r="G44" s="64"/>
      <c r="H44" s="4"/>
      <c r="I44" s="65"/>
      <c r="J44" s="4"/>
      <c r="K44" s="4"/>
      <c r="L44" s="4"/>
    </row>
    <row r="45" spans="3:12" s="2" customFormat="1" ht="18" customHeight="1">
      <c r="C45" s="64"/>
      <c r="D45" s="4"/>
      <c r="E45" s="64"/>
      <c r="F45" s="4"/>
      <c r="G45" s="64"/>
      <c r="H45" s="4"/>
      <c r="I45" s="65"/>
      <c r="J45" s="4"/>
      <c r="K45" s="4"/>
      <c r="L45" s="4"/>
    </row>
    <row r="46" spans="3:12" s="2" customFormat="1" ht="18" customHeight="1">
      <c r="C46" s="64"/>
      <c r="D46" s="4"/>
      <c r="E46" s="64"/>
      <c r="F46" s="4"/>
      <c r="G46" s="64"/>
      <c r="H46" s="4"/>
      <c r="I46" s="65"/>
      <c r="J46" s="4"/>
      <c r="K46" s="4"/>
      <c r="L46" s="4"/>
    </row>
    <row r="47" spans="3:12" s="2" customFormat="1" ht="18" customHeight="1">
      <c r="C47" s="64"/>
      <c r="D47" s="4"/>
      <c r="E47" s="64"/>
      <c r="F47" s="4"/>
      <c r="G47" s="64"/>
      <c r="H47" s="4"/>
      <c r="I47" s="65"/>
      <c r="J47" s="4"/>
      <c r="K47" s="4"/>
      <c r="L47" s="4"/>
    </row>
    <row r="48" spans="3:12" s="2" customFormat="1" ht="18" customHeight="1">
      <c r="C48" s="64"/>
      <c r="D48" s="4"/>
      <c r="E48" s="64"/>
      <c r="F48" s="4"/>
      <c r="G48" s="64"/>
      <c r="H48" s="4"/>
      <c r="I48" s="65"/>
      <c r="J48" s="4"/>
      <c r="K48" s="4"/>
      <c r="L48" s="4"/>
    </row>
    <row r="49" spans="3:12" s="2" customFormat="1" ht="18" customHeight="1">
      <c r="C49" s="64"/>
      <c r="D49" s="4"/>
      <c r="E49" s="64"/>
      <c r="F49" s="4"/>
      <c r="G49" s="64"/>
      <c r="H49" s="4"/>
      <c r="I49" s="65"/>
      <c r="J49" s="4"/>
      <c r="K49" s="4"/>
      <c r="L49" s="4"/>
    </row>
    <row r="50" spans="3:12" s="2" customFormat="1" ht="18" customHeight="1">
      <c r="C50" s="64"/>
      <c r="D50" s="4"/>
      <c r="E50" s="64"/>
      <c r="F50" s="4"/>
      <c r="G50" s="64"/>
      <c r="H50" s="4"/>
      <c r="I50" s="65"/>
      <c r="J50" s="4"/>
      <c r="K50" s="4"/>
      <c r="L50" s="4"/>
    </row>
    <row r="51" spans="3:12" s="2" customFormat="1" ht="18" customHeight="1">
      <c r="C51" s="64"/>
      <c r="D51" s="4"/>
      <c r="E51" s="64"/>
      <c r="F51" s="4"/>
      <c r="G51" s="64"/>
      <c r="H51" s="4"/>
      <c r="I51" s="65"/>
      <c r="J51" s="4"/>
      <c r="K51" s="4"/>
      <c r="L51" s="4"/>
    </row>
    <row r="52" spans="3:12" s="2" customFormat="1" ht="18" customHeight="1">
      <c r="C52" s="64"/>
      <c r="D52" s="4"/>
      <c r="E52" s="64"/>
      <c r="F52" s="4"/>
      <c r="G52" s="64"/>
      <c r="H52" s="4"/>
      <c r="I52" s="65"/>
      <c r="J52" s="4"/>
      <c r="K52" s="4"/>
      <c r="L52" s="4"/>
    </row>
    <row r="53" spans="3:12" s="2" customFormat="1" ht="18" customHeight="1">
      <c r="C53" s="64"/>
      <c r="D53" s="4"/>
      <c r="E53" s="64"/>
      <c r="F53" s="4"/>
      <c r="G53" s="64"/>
      <c r="H53" s="4"/>
      <c r="I53" s="65"/>
      <c r="J53" s="4"/>
      <c r="K53" s="4"/>
      <c r="L53" s="4"/>
    </row>
    <row r="54" spans="3:12" s="2" customFormat="1" ht="18" customHeight="1">
      <c r="C54" s="64"/>
      <c r="D54" s="4"/>
      <c r="E54" s="64"/>
      <c r="F54" s="4"/>
      <c r="G54" s="64"/>
      <c r="H54" s="4"/>
      <c r="I54" s="65"/>
      <c r="J54" s="4"/>
      <c r="K54" s="4"/>
      <c r="L54" s="4"/>
    </row>
    <row r="55" spans="3:12" s="2" customFormat="1" ht="18" customHeight="1">
      <c r="C55" s="64"/>
      <c r="D55" s="4"/>
      <c r="E55" s="64"/>
      <c r="F55" s="4"/>
      <c r="G55" s="64"/>
      <c r="H55" s="4"/>
      <c r="I55" s="65"/>
      <c r="J55" s="4"/>
      <c r="K55" s="4"/>
      <c r="L55" s="4"/>
    </row>
    <row r="56" spans="3:12" s="2" customFormat="1" ht="18" customHeight="1">
      <c r="C56" s="64"/>
      <c r="D56" s="4"/>
      <c r="E56" s="64"/>
      <c r="F56" s="4"/>
      <c r="G56" s="64"/>
      <c r="H56" s="4"/>
      <c r="I56" s="65"/>
      <c r="J56" s="4"/>
      <c r="K56" s="4"/>
      <c r="L56" s="4"/>
    </row>
  </sheetData>
  <mergeCells count="5">
    <mergeCell ref="A1:B1"/>
    <mergeCell ref="C1:J1"/>
    <mergeCell ref="A37:B37"/>
    <mergeCell ref="A25:B25"/>
    <mergeCell ref="A13:B13"/>
  </mergeCells>
  <printOptions horizontalCentered="1"/>
  <pageMargins left="0.3937007874015748" right="0.3937007874015748" top="0.7874015748031497" bottom="0.6692913385826772" header="0.5118110236220472" footer="0.5118110236220472"/>
  <pageSetup horizontalDpi="300" verticalDpi="300" orientation="portrait" paperSize="9" r:id="rId1"/>
  <headerFooter alignWithMargins="0">
    <oddFooter>&amp;R&amp;"굴림체,보통"&amp;10대한E.En.C(주)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L76"/>
  <sheetViews>
    <sheetView workbookViewId="0" topLeftCell="A1">
      <selection activeCell="G3" sqref="G3"/>
    </sheetView>
  </sheetViews>
  <sheetFormatPr defaultColWidth="8.88671875" defaultRowHeight="19.5" customHeight="1"/>
  <cols>
    <col min="1" max="1" width="17.77734375" style="4" customWidth="1"/>
    <col min="2" max="2" width="13.77734375" style="4" customWidth="1"/>
    <col min="3" max="3" width="5.77734375" style="4" customWidth="1"/>
    <col min="4" max="4" width="7.77734375" style="4" customWidth="1"/>
    <col min="5" max="5" width="8.77734375" style="4" customWidth="1"/>
    <col min="6" max="6" width="7.77734375" style="4" customWidth="1"/>
    <col min="7" max="7" width="8.77734375" style="4" customWidth="1"/>
    <col min="8" max="8" width="7.88671875" style="4" customWidth="1"/>
    <col min="9" max="11" width="8.77734375" style="4" customWidth="1"/>
    <col min="12" max="12" width="12.77734375" style="4" customWidth="1"/>
    <col min="13" max="16384" width="8.88671875" style="4" customWidth="1"/>
  </cols>
  <sheetData>
    <row r="1" spans="1:12" ht="19.5" customHeight="1">
      <c r="A1" s="351" t="s">
        <v>29</v>
      </c>
      <c r="B1" s="353" t="s">
        <v>30</v>
      </c>
      <c r="C1" s="353" t="s">
        <v>1</v>
      </c>
      <c r="D1" s="353" t="s">
        <v>31</v>
      </c>
      <c r="E1" s="353"/>
      <c r="F1" s="353" t="s">
        <v>32</v>
      </c>
      <c r="G1" s="353"/>
      <c r="H1" s="353" t="s">
        <v>33</v>
      </c>
      <c r="I1" s="353"/>
      <c r="J1" s="109" t="s">
        <v>34</v>
      </c>
      <c r="K1" s="353" t="s">
        <v>35</v>
      </c>
      <c r="L1" s="355" t="s">
        <v>36</v>
      </c>
    </row>
    <row r="2" spans="1:12" ht="19.5" customHeight="1">
      <c r="A2" s="352"/>
      <c r="B2" s="354"/>
      <c r="C2" s="354"/>
      <c r="D2" s="116" t="s">
        <v>37</v>
      </c>
      <c r="E2" s="116" t="s">
        <v>38</v>
      </c>
      <c r="F2" s="116" t="s">
        <v>37</v>
      </c>
      <c r="G2" s="116" t="s">
        <v>38</v>
      </c>
      <c r="H2" s="116" t="s">
        <v>37</v>
      </c>
      <c r="I2" s="116" t="s">
        <v>38</v>
      </c>
      <c r="J2" s="116" t="s">
        <v>39</v>
      </c>
      <c r="K2" s="354"/>
      <c r="L2" s="356"/>
    </row>
    <row r="3" spans="1:12" ht="19.5" customHeight="1">
      <c r="A3" s="236" t="s">
        <v>89</v>
      </c>
      <c r="B3" s="172" t="s">
        <v>90</v>
      </c>
      <c r="C3" s="172" t="s">
        <v>86</v>
      </c>
      <c r="D3" s="172"/>
      <c r="E3" s="237"/>
      <c r="F3" s="172">
        <v>1161</v>
      </c>
      <c r="G3" s="237">
        <v>934.45</v>
      </c>
      <c r="H3" s="172"/>
      <c r="I3" s="237"/>
      <c r="J3" s="238"/>
      <c r="K3" s="237">
        <f aca="true" t="shared" si="0" ref="K3:K9">MIN(E3,G3,I3,J3)</f>
        <v>934.45</v>
      </c>
      <c r="L3" s="239"/>
    </row>
    <row r="4" spans="1:12" ht="19.5" customHeight="1">
      <c r="A4" s="112" t="s">
        <v>165</v>
      </c>
      <c r="B4" s="60" t="s">
        <v>166</v>
      </c>
      <c r="C4" s="60" t="s">
        <v>52</v>
      </c>
      <c r="D4" s="60"/>
      <c r="E4" s="110"/>
      <c r="F4" s="60"/>
      <c r="G4" s="110">
        <v>115000</v>
      </c>
      <c r="H4" s="60"/>
      <c r="I4" s="110"/>
      <c r="J4" s="60"/>
      <c r="K4" s="110">
        <f t="shared" si="0"/>
        <v>115000</v>
      </c>
      <c r="L4" s="111" t="s">
        <v>196</v>
      </c>
    </row>
    <row r="5" spans="1:12" ht="19.5" customHeight="1">
      <c r="A5" s="112" t="s">
        <v>51</v>
      </c>
      <c r="B5" s="60"/>
      <c r="C5" s="60" t="s">
        <v>49</v>
      </c>
      <c r="D5" s="60"/>
      <c r="E5" s="110"/>
      <c r="F5" s="60"/>
      <c r="G5" s="110"/>
      <c r="H5" s="60"/>
      <c r="I5" s="110"/>
      <c r="J5" s="110">
        <v>13200</v>
      </c>
      <c r="K5" s="113">
        <f t="shared" si="0"/>
        <v>13200</v>
      </c>
      <c r="L5" s="111"/>
    </row>
    <row r="6" spans="1:12" ht="19.5" customHeight="1">
      <c r="A6" s="112" t="s">
        <v>85</v>
      </c>
      <c r="B6" s="60" t="s">
        <v>85</v>
      </c>
      <c r="C6" s="60" t="s">
        <v>86</v>
      </c>
      <c r="D6" s="60"/>
      <c r="E6" s="110"/>
      <c r="F6" s="60">
        <v>1161</v>
      </c>
      <c r="G6" s="114">
        <v>434</v>
      </c>
      <c r="H6" s="60"/>
      <c r="I6" s="114"/>
      <c r="J6" s="110"/>
      <c r="K6" s="114">
        <f t="shared" si="0"/>
        <v>434</v>
      </c>
      <c r="L6" s="111"/>
    </row>
    <row r="7" spans="1:12" ht="19.5" customHeight="1">
      <c r="A7" s="112" t="s">
        <v>77</v>
      </c>
      <c r="B7" s="60" t="s">
        <v>78</v>
      </c>
      <c r="C7" s="60" t="s">
        <v>75</v>
      </c>
      <c r="D7" s="60"/>
      <c r="E7" s="110"/>
      <c r="F7" s="60"/>
      <c r="G7" s="110"/>
      <c r="H7" s="60"/>
      <c r="I7" s="110"/>
      <c r="J7" s="113">
        <v>2500</v>
      </c>
      <c r="K7" s="113">
        <f t="shared" si="0"/>
        <v>2500</v>
      </c>
      <c r="L7" s="111"/>
    </row>
    <row r="8" spans="1:12" ht="19.5" customHeight="1">
      <c r="A8" s="112" t="s">
        <v>87</v>
      </c>
      <c r="B8" s="60" t="s">
        <v>88</v>
      </c>
      <c r="C8" s="60" t="s">
        <v>86</v>
      </c>
      <c r="D8" s="60"/>
      <c r="E8" s="110"/>
      <c r="F8" s="60">
        <v>1161</v>
      </c>
      <c r="G8" s="110">
        <v>1339.45</v>
      </c>
      <c r="H8" s="60"/>
      <c r="I8" s="110"/>
      <c r="J8" s="113"/>
      <c r="K8" s="110">
        <f t="shared" si="0"/>
        <v>1339.45</v>
      </c>
      <c r="L8" s="111"/>
    </row>
    <row r="9" spans="1:12" ht="19.5" customHeight="1">
      <c r="A9" s="112" t="s">
        <v>107</v>
      </c>
      <c r="B9" s="60"/>
      <c r="C9" s="60" t="s">
        <v>49</v>
      </c>
      <c r="D9" s="60"/>
      <c r="E9" s="110"/>
      <c r="F9" s="60"/>
      <c r="G9" s="110"/>
      <c r="H9" s="60"/>
      <c r="I9" s="110"/>
      <c r="J9" s="110">
        <v>16000</v>
      </c>
      <c r="K9" s="110">
        <f t="shared" si="0"/>
        <v>16000</v>
      </c>
      <c r="L9" s="111"/>
    </row>
    <row r="10" spans="1:12" ht="19.5" customHeight="1">
      <c r="A10" s="112"/>
      <c r="B10" s="60"/>
      <c r="C10" s="60"/>
      <c r="D10" s="60"/>
      <c r="E10" s="110"/>
      <c r="F10" s="60"/>
      <c r="G10" s="110"/>
      <c r="H10" s="60"/>
      <c r="I10" s="110"/>
      <c r="J10" s="110"/>
      <c r="K10" s="110"/>
      <c r="L10" s="111"/>
    </row>
    <row r="11" spans="1:12" ht="19.5" customHeight="1">
      <c r="A11" s="112"/>
      <c r="B11" s="60"/>
      <c r="C11" s="60"/>
      <c r="D11" s="60"/>
      <c r="E11" s="110"/>
      <c r="F11" s="60"/>
      <c r="G11" s="110"/>
      <c r="H11" s="60"/>
      <c r="I11" s="110"/>
      <c r="J11" s="110"/>
      <c r="K11" s="110"/>
      <c r="L11" s="111"/>
    </row>
    <row r="12" spans="1:12" ht="19.5" customHeight="1">
      <c r="A12" s="112"/>
      <c r="B12" s="60"/>
      <c r="C12" s="60"/>
      <c r="D12" s="60"/>
      <c r="E12" s="110"/>
      <c r="F12" s="60"/>
      <c r="G12" s="110"/>
      <c r="H12" s="60"/>
      <c r="I12" s="110"/>
      <c r="J12" s="110"/>
      <c r="K12" s="110"/>
      <c r="L12" s="111"/>
    </row>
    <row r="13" spans="1:12" ht="19.5" customHeight="1">
      <c r="A13" s="112"/>
      <c r="B13" s="60"/>
      <c r="C13" s="60"/>
      <c r="D13" s="60"/>
      <c r="E13" s="110"/>
      <c r="F13" s="60"/>
      <c r="G13" s="110"/>
      <c r="H13" s="60"/>
      <c r="I13" s="110"/>
      <c r="J13" s="110"/>
      <c r="K13" s="110"/>
      <c r="L13" s="111"/>
    </row>
    <row r="14" spans="1:12" ht="19.5" customHeight="1">
      <c r="A14" s="112"/>
      <c r="B14" s="60"/>
      <c r="C14" s="60"/>
      <c r="D14" s="60"/>
      <c r="E14" s="110"/>
      <c r="F14" s="60"/>
      <c r="G14" s="110"/>
      <c r="H14" s="60"/>
      <c r="I14" s="110"/>
      <c r="J14" s="110"/>
      <c r="K14" s="110"/>
      <c r="L14" s="111"/>
    </row>
    <row r="15" spans="1:12" ht="19.5" customHeight="1">
      <c r="A15" s="112"/>
      <c r="B15" s="60"/>
      <c r="C15" s="60"/>
      <c r="D15" s="60"/>
      <c r="E15" s="110"/>
      <c r="F15" s="60"/>
      <c r="G15" s="110"/>
      <c r="H15" s="60"/>
      <c r="I15" s="110"/>
      <c r="J15" s="110"/>
      <c r="K15" s="110"/>
      <c r="L15" s="111"/>
    </row>
    <row r="16" spans="1:12" ht="19.5" customHeight="1">
      <c r="A16" s="112"/>
      <c r="B16" s="60"/>
      <c r="C16" s="60"/>
      <c r="D16" s="60"/>
      <c r="E16" s="110"/>
      <c r="F16" s="60"/>
      <c r="G16" s="110"/>
      <c r="H16" s="60"/>
      <c r="I16" s="110"/>
      <c r="J16" s="110"/>
      <c r="K16" s="110"/>
      <c r="L16" s="111"/>
    </row>
    <row r="17" spans="1:12" ht="19.5" customHeight="1">
      <c r="A17" s="112"/>
      <c r="B17" s="60"/>
      <c r="C17" s="60"/>
      <c r="D17" s="60"/>
      <c r="E17" s="110"/>
      <c r="F17" s="60"/>
      <c r="G17" s="110"/>
      <c r="H17" s="60"/>
      <c r="I17" s="110"/>
      <c r="J17" s="110"/>
      <c r="K17" s="110"/>
      <c r="L17" s="111"/>
    </row>
    <row r="18" spans="1:12" ht="19.5" customHeight="1">
      <c r="A18" s="112"/>
      <c r="B18" s="60"/>
      <c r="C18" s="60"/>
      <c r="D18" s="60"/>
      <c r="E18" s="110"/>
      <c r="F18" s="60"/>
      <c r="G18" s="110"/>
      <c r="H18" s="60"/>
      <c r="I18" s="110"/>
      <c r="J18" s="110"/>
      <c r="K18" s="110"/>
      <c r="L18" s="111"/>
    </row>
    <row r="19" spans="1:12" ht="19.5" customHeight="1">
      <c r="A19" s="112"/>
      <c r="B19" s="60"/>
      <c r="C19" s="60"/>
      <c r="D19" s="60"/>
      <c r="E19" s="110"/>
      <c r="F19" s="60"/>
      <c r="G19" s="110"/>
      <c r="H19" s="60"/>
      <c r="I19" s="110"/>
      <c r="J19" s="110"/>
      <c r="K19" s="110"/>
      <c r="L19" s="111"/>
    </row>
    <row r="20" spans="1:12" ht="19.5" customHeight="1">
      <c r="A20" s="112"/>
      <c r="B20" s="60"/>
      <c r="C20" s="60"/>
      <c r="D20" s="60"/>
      <c r="E20" s="110"/>
      <c r="F20" s="60"/>
      <c r="G20" s="110"/>
      <c r="H20" s="60"/>
      <c r="I20" s="110"/>
      <c r="J20" s="110"/>
      <c r="K20" s="110"/>
      <c r="L20" s="111"/>
    </row>
    <row r="21" spans="1:12" ht="19.5" customHeight="1">
      <c r="A21" s="112"/>
      <c r="B21" s="60"/>
      <c r="C21" s="60"/>
      <c r="D21" s="60"/>
      <c r="E21" s="110"/>
      <c r="F21" s="60"/>
      <c r="G21" s="110"/>
      <c r="H21" s="60"/>
      <c r="I21" s="110"/>
      <c r="J21" s="110"/>
      <c r="K21" s="110"/>
      <c r="L21" s="111"/>
    </row>
    <row r="22" spans="1:12" ht="19.5" customHeight="1">
      <c r="A22" s="112"/>
      <c r="B22" s="60"/>
      <c r="C22" s="60"/>
      <c r="D22" s="60"/>
      <c r="E22" s="110"/>
      <c r="F22" s="60"/>
      <c r="G22" s="110"/>
      <c r="H22" s="60"/>
      <c r="I22" s="110"/>
      <c r="J22" s="110"/>
      <c r="K22" s="110"/>
      <c r="L22" s="111"/>
    </row>
    <row r="23" spans="1:12" ht="19.5" customHeight="1">
      <c r="A23" s="115"/>
      <c r="B23" s="116"/>
      <c r="C23" s="116"/>
      <c r="D23" s="116"/>
      <c r="E23" s="117"/>
      <c r="F23" s="116"/>
      <c r="G23" s="117"/>
      <c r="H23" s="116"/>
      <c r="I23" s="117"/>
      <c r="J23" s="117"/>
      <c r="K23" s="117"/>
      <c r="L23" s="118"/>
    </row>
    <row r="24" spans="1:11" ht="19.5" customHeight="1">
      <c r="A24" s="68"/>
      <c r="K24" s="67"/>
    </row>
    <row r="25" spans="1:11" ht="19.5" customHeight="1">
      <c r="A25" s="68"/>
      <c r="K25" s="67"/>
    </row>
    <row r="26" spans="1:11" ht="19.5" customHeight="1">
      <c r="A26" s="68"/>
      <c r="K26" s="67"/>
    </row>
    <row r="27" spans="1:11" ht="19.5" customHeight="1">
      <c r="A27" s="68"/>
      <c r="K27" s="67"/>
    </row>
    <row r="28" spans="1:11" ht="19.5" customHeight="1">
      <c r="A28" s="68"/>
      <c r="K28" s="67"/>
    </row>
    <row r="29" spans="1:11" ht="19.5" customHeight="1">
      <c r="A29" s="68"/>
      <c r="K29" s="67"/>
    </row>
    <row r="30" ht="19.5" customHeight="1">
      <c r="A30" s="68"/>
    </row>
    <row r="31" ht="19.5" customHeight="1">
      <c r="A31" s="68"/>
    </row>
    <row r="32" ht="19.5" customHeight="1">
      <c r="A32" s="68"/>
    </row>
    <row r="33" ht="19.5" customHeight="1">
      <c r="A33" s="68"/>
    </row>
    <row r="34" ht="19.5" customHeight="1">
      <c r="A34" s="68"/>
    </row>
    <row r="35" ht="19.5" customHeight="1">
      <c r="A35" s="68"/>
    </row>
    <row r="36" ht="19.5" customHeight="1">
      <c r="A36" s="68"/>
    </row>
    <row r="37" ht="19.5" customHeight="1">
      <c r="A37" s="68"/>
    </row>
    <row r="38" ht="19.5" customHeight="1">
      <c r="A38" s="68"/>
    </row>
    <row r="39" ht="19.5" customHeight="1">
      <c r="A39" s="68"/>
    </row>
    <row r="40" ht="19.5" customHeight="1">
      <c r="A40" s="68"/>
    </row>
    <row r="41" ht="19.5" customHeight="1">
      <c r="A41" s="68"/>
    </row>
    <row r="42" ht="19.5" customHeight="1">
      <c r="A42" s="68"/>
    </row>
    <row r="43" ht="19.5" customHeight="1">
      <c r="A43" s="68"/>
    </row>
    <row r="44" ht="19.5" customHeight="1">
      <c r="A44" s="68"/>
    </row>
    <row r="45" ht="19.5" customHeight="1">
      <c r="A45" s="68"/>
    </row>
    <row r="46" ht="19.5" customHeight="1">
      <c r="A46" s="68"/>
    </row>
    <row r="47" ht="19.5" customHeight="1">
      <c r="A47" s="68"/>
    </row>
    <row r="48" ht="19.5" customHeight="1">
      <c r="A48" s="68"/>
    </row>
    <row r="49" ht="19.5" customHeight="1">
      <c r="A49" s="68"/>
    </row>
    <row r="50" ht="19.5" customHeight="1">
      <c r="A50" s="68"/>
    </row>
    <row r="51" ht="19.5" customHeight="1">
      <c r="A51" s="68"/>
    </row>
    <row r="52" ht="19.5" customHeight="1">
      <c r="A52" s="68"/>
    </row>
    <row r="53" ht="19.5" customHeight="1">
      <c r="A53" s="68"/>
    </row>
    <row r="54" ht="19.5" customHeight="1">
      <c r="A54" s="68"/>
    </row>
    <row r="55" ht="19.5" customHeight="1">
      <c r="A55" s="68"/>
    </row>
    <row r="56" ht="19.5" customHeight="1">
      <c r="A56" s="68"/>
    </row>
    <row r="57" ht="19.5" customHeight="1">
      <c r="A57" s="68"/>
    </row>
    <row r="58" ht="19.5" customHeight="1">
      <c r="A58" s="68"/>
    </row>
    <row r="59" ht="19.5" customHeight="1">
      <c r="A59" s="68"/>
    </row>
    <row r="60" ht="19.5" customHeight="1">
      <c r="A60" s="68"/>
    </row>
    <row r="61" ht="19.5" customHeight="1">
      <c r="A61" s="68"/>
    </row>
    <row r="62" ht="19.5" customHeight="1">
      <c r="A62" s="68"/>
    </row>
    <row r="63" ht="19.5" customHeight="1">
      <c r="A63" s="68"/>
    </row>
    <row r="64" ht="19.5" customHeight="1">
      <c r="A64" s="68"/>
    </row>
    <row r="65" ht="19.5" customHeight="1">
      <c r="A65" s="68"/>
    </row>
    <row r="66" ht="19.5" customHeight="1">
      <c r="A66" s="68"/>
    </row>
    <row r="67" ht="19.5" customHeight="1">
      <c r="A67" s="68"/>
    </row>
    <row r="68" ht="19.5" customHeight="1">
      <c r="A68" s="68"/>
    </row>
    <row r="69" ht="19.5" customHeight="1">
      <c r="A69" s="68"/>
    </row>
    <row r="70" ht="19.5" customHeight="1">
      <c r="A70" s="68"/>
    </row>
    <row r="71" ht="19.5" customHeight="1">
      <c r="A71" s="68"/>
    </row>
    <row r="72" ht="19.5" customHeight="1">
      <c r="A72" s="68"/>
    </row>
    <row r="73" ht="19.5" customHeight="1">
      <c r="A73" s="68"/>
    </row>
    <row r="74" ht="19.5" customHeight="1">
      <c r="A74" s="68"/>
    </row>
    <row r="75" ht="19.5" customHeight="1">
      <c r="A75" s="68"/>
    </row>
    <row r="76" ht="19.5" customHeight="1">
      <c r="A76" s="68"/>
    </row>
  </sheetData>
  <mergeCells count="8">
    <mergeCell ref="A1:A2"/>
    <mergeCell ref="B1:B2"/>
    <mergeCell ref="C1:C2"/>
    <mergeCell ref="D1:E1"/>
    <mergeCell ref="L1:L2"/>
    <mergeCell ref="F1:G1"/>
    <mergeCell ref="H1:I1"/>
    <mergeCell ref="K1:K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&amp;L&amp;"굴림체,굵게"&amp;12자연석식생계단</oddHeader>
    <oddFooter>&amp;R&amp;"굴림체,보통"&amp;10대한E.En.C(주)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B3" sqref="B3"/>
    </sheetView>
  </sheetViews>
  <sheetFormatPr defaultColWidth="8.88671875" defaultRowHeight="22.5" customHeight="1"/>
  <cols>
    <col min="1" max="1" width="8.21484375" style="4" customWidth="1"/>
    <col min="2" max="2" width="17.3359375" style="68" customWidth="1"/>
    <col min="3" max="3" width="17.10546875" style="67" customWidth="1"/>
    <col min="4" max="4" width="20.5546875" style="66" customWidth="1"/>
    <col min="5" max="5" width="12.99609375" style="67" customWidth="1"/>
    <col min="6" max="16384" width="8.88671875" style="4" customWidth="1"/>
  </cols>
  <sheetData>
    <row r="1" ht="22.5" customHeight="1">
      <c r="A1" s="134" t="s">
        <v>139</v>
      </c>
    </row>
    <row r="2" spans="1:4" ht="22.5" customHeight="1">
      <c r="A2" s="329" t="s">
        <v>140</v>
      </c>
      <c r="B2" s="330" t="s">
        <v>141</v>
      </c>
      <c r="C2" s="331" t="s">
        <v>142</v>
      </c>
      <c r="D2" s="332" t="s">
        <v>228</v>
      </c>
    </row>
    <row r="3" spans="1:5" ht="22.5" customHeight="1">
      <c r="A3" s="135">
        <v>1</v>
      </c>
      <c r="B3" s="136" t="s">
        <v>9</v>
      </c>
      <c r="C3" s="137">
        <v>52585</v>
      </c>
      <c r="D3" s="138"/>
      <c r="E3" s="4"/>
    </row>
    <row r="4" spans="1:5" ht="22.5" customHeight="1">
      <c r="A4" s="139">
        <f aca="true" t="shared" si="0" ref="A4:A18">A3+1</f>
        <v>2</v>
      </c>
      <c r="B4" s="140" t="s">
        <v>80</v>
      </c>
      <c r="C4" s="141">
        <v>66422</v>
      </c>
      <c r="D4" s="142"/>
      <c r="E4" s="4"/>
    </row>
    <row r="5" spans="1:5" ht="22.5" customHeight="1">
      <c r="A5" s="139">
        <f t="shared" si="0"/>
        <v>3</v>
      </c>
      <c r="B5" s="140" t="s">
        <v>79</v>
      </c>
      <c r="C5" s="141">
        <v>74406</v>
      </c>
      <c r="D5" s="142"/>
      <c r="E5" s="4"/>
    </row>
    <row r="6" spans="1:5" ht="22.5" customHeight="1">
      <c r="A6" s="139">
        <f t="shared" si="0"/>
        <v>4</v>
      </c>
      <c r="B6" s="140" t="s">
        <v>143</v>
      </c>
      <c r="C6" s="141">
        <v>70235</v>
      </c>
      <c r="D6" s="142"/>
      <c r="E6" s="4"/>
    </row>
    <row r="7" spans="1:5" ht="22.5" customHeight="1">
      <c r="A7" s="139">
        <f t="shared" si="0"/>
        <v>5</v>
      </c>
      <c r="B7" s="140" t="s">
        <v>144</v>
      </c>
      <c r="C7" s="141">
        <v>77606</v>
      </c>
      <c r="D7" s="142"/>
      <c r="E7" s="4"/>
    </row>
    <row r="8" spans="1:5" ht="22.5" customHeight="1">
      <c r="A8" s="139">
        <f t="shared" si="0"/>
        <v>6</v>
      </c>
      <c r="B8" s="143" t="s">
        <v>145</v>
      </c>
      <c r="C8" s="141">
        <v>51211</v>
      </c>
      <c r="D8" s="142"/>
      <c r="E8" s="4"/>
    </row>
    <row r="9" spans="1:5" ht="22.5" customHeight="1">
      <c r="A9" s="139">
        <f t="shared" si="0"/>
        <v>7</v>
      </c>
      <c r="B9" s="143" t="s">
        <v>146</v>
      </c>
      <c r="C9" s="141">
        <v>79984</v>
      </c>
      <c r="D9" s="142"/>
      <c r="E9" s="4"/>
    </row>
    <row r="10" spans="1:5" ht="22.5" customHeight="1">
      <c r="A10" s="139">
        <f t="shared" si="0"/>
        <v>8</v>
      </c>
      <c r="B10" s="140" t="s">
        <v>147</v>
      </c>
      <c r="C10" s="141">
        <v>65086</v>
      </c>
      <c r="D10" s="142"/>
      <c r="E10" s="4"/>
    </row>
    <row r="11" spans="1:5" ht="22.5" customHeight="1">
      <c r="A11" s="139">
        <f t="shared" si="0"/>
        <v>9</v>
      </c>
      <c r="B11" s="140" t="s">
        <v>148</v>
      </c>
      <c r="C11" s="141">
        <v>62252</v>
      </c>
      <c r="D11" s="142"/>
      <c r="E11" s="4"/>
    </row>
    <row r="12" spans="1:5" ht="22.5" customHeight="1">
      <c r="A12" s="139">
        <f t="shared" si="0"/>
        <v>10</v>
      </c>
      <c r="B12" s="145" t="s">
        <v>149</v>
      </c>
      <c r="C12" s="141">
        <v>87481</v>
      </c>
      <c r="D12" s="142"/>
      <c r="E12" s="4"/>
    </row>
    <row r="13" spans="1:5" ht="22.5" customHeight="1">
      <c r="A13" s="139">
        <f t="shared" si="0"/>
        <v>11</v>
      </c>
      <c r="B13" s="144" t="s">
        <v>150</v>
      </c>
      <c r="C13" s="141">
        <v>92242</v>
      </c>
      <c r="D13" s="142"/>
      <c r="E13" s="4"/>
    </row>
    <row r="14" spans="1:5" ht="22.5" customHeight="1">
      <c r="A14" s="139">
        <f t="shared" si="0"/>
        <v>12</v>
      </c>
      <c r="B14" s="145" t="s">
        <v>151</v>
      </c>
      <c r="C14" s="141">
        <v>95897</v>
      </c>
      <c r="D14" s="142"/>
      <c r="E14" s="4"/>
    </row>
    <row r="15" spans="1:5" ht="22.5" customHeight="1">
      <c r="A15" s="139">
        <f t="shared" si="0"/>
        <v>13</v>
      </c>
      <c r="B15" s="145" t="s">
        <v>152</v>
      </c>
      <c r="C15" s="141">
        <v>95946</v>
      </c>
      <c r="D15" s="142"/>
      <c r="E15" s="4"/>
    </row>
    <row r="16" spans="1:5" ht="22.5" customHeight="1">
      <c r="A16" s="139">
        <f t="shared" si="0"/>
        <v>14</v>
      </c>
      <c r="B16" s="145" t="s">
        <v>153</v>
      </c>
      <c r="C16" s="141">
        <v>85554</v>
      </c>
      <c r="D16" s="142"/>
      <c r="E16" s="4"/>
    </row>
    <row r="17" spans="1:5" ht="22.5" customHeight="1">
      <c r="A17" s="139">
        <f t="shared" si="0"/>
        <v>15</v>
      </c>
      <c r="B17" s="145" t="s">
        <v>154</v>
      </c>
      <c r="C17" s="141">
        <v>90480</v>
      </c>
      <c r="D17" s="142"/>
      <c r="E17" s="4"/>
    </row>
    <row r="18" spans="1:5" ht="22.5" customHeight="1">
      <c r="A18" s="139">
        <f t="shared" si="0"/>
        <v>16</v>
      </c>
      <c r="B18" s="145" t="s">
        <v>155</v>
      </c>
      <c r="C18" s="141">
        <v>82490</v>
      </c>
      <c r="D18" s="142"/>
      <c r="E18" s="4"/>
    </row>
    <row r="19" spans="1:5" ht="22.5" customHeight="1">
      <c r="A19" s="139"/>
      <c r="B19" s="143"/>
      <c r="C19" s="141"/>
      <c r="D19" s="142"/>
      <c r="E19" s="4"/>
    </row>
    <row r="20" spans="1:5" ht="22.5" customHeight="1">
      <c r="A20" s="139"/>
      <c r="B20" s="140"/>
      <c r="C20" s="141"/>
      <c r="D20" s="142"/>
      <c r="E20" s="4"/>
    </row>
    <row r="21" spans="1:5" ht="22.5" customHeight="1">
      <c r="A21" s="139"/>
      <c r="B21" s="143"/>
      <c r="C21" s="141"/>
      <c r="D21" s="142"/>
      <c r="E21" s="4"/>
    </row>
    <row r="22" spans="1:5" ht="22.5" customHeight="1">
      <c r="A22" s="139"/>
      <c r="B22" s="143"/>
      <c r="C22" s="141"/>
      <c r="D22" s="142"/>
      <c r="E22" s="4"/>
    </row>
    <row r="23" spans="1:5" ht="22.5" customHeight="1">
      <c r="A23" s="139"/>
      <c r="B23" s="143"/>
      <c r="C23" s="141"/>
      <c r="D23" s="142"/>
      <c r="E23" s="4"/>
    </row>
    <row r="24" spans="1:5" ht="22.5" customHeight="1">
      <c r="A24" s="146"/>
      <c r="B24" s="147"/>
      <c r="C24" s="148"/>
      <c r="D24" s="149"/>
      <c r="E24" s="4"/>
    </row>
    <row r="25" ht="22.5" customHeight="1">
      <c r="E25" s="4"/>
    </row>
    <row r="26" spans="2:5" ht="22.5" customHeight="1">
      <c r="B26" s="2"/>
      <c r="E26" s="4"/>
    </row>
    <row r="27" spans="2:5" ht="22.5" customHeight="1">
      <c r="B27" s="2"/>
      <c r="E27" s="4"/>
    </row>
    <row r="28" ht="22.5" customHeight="1">
      <c r="E28" s="4"/>
    </row>
    <row r="29" ht="22.5" customHeight="1">
      <c r="E29" s="4"/>
    </row>
    <row r="30" ht="22.5" customHeight="1">
      <c r="E30" s="4"/>
    </row>
    <row r="31" spans="2:5" ht="22.5" customHeight="1">
      <c r="B31" s="2"/>
      <c r="E31" s="4"/>
    </row>
    <row r="32" ht="22.5" customHeight="1">
      <c r="E32" s="4"/>
    </row>
    <row r="33" spans="2:5" ht="22.5" customHeight="1">
      <c r="B33" s="2"/>
      <c r="E33" s="4"/>
    </row>
    <row r="34" ht="22.5" customHeight="1">
      <c r="E34" s="4"/>
    </row>
    <row r="35" ht="22.5" customHeight="1">
      <c r="E35" s="4"/>
    </row>
    <row r="36" ht="22.5" customHeight="1">
      <c r="E36" s="4"/>
    </row>
    <row r="37" ht="22.5" customHeight="1">
      <c r="E37" s="4"/>
    </row>
    <row r="38" spans="2:5" ht="22.5" customHeight="1">
      <c r="B38" s="2"/>
      <c r="E38" s="4"/>
    </row>
    <row r="39" ht="22.5" customHeight="1">
      <c r="B39" s="2"/>
    </row>
    <row r="41" ht="22.5" customHeight="1">
      <c r="B41" s="2"/>
    </row>
    <row r="43" ht="22.5" customHeight="1">
      <c r="B43" s="2"/>
    </row>
    <row r="46" ht="22.5" customHeight="1">
      <c r="B46" s="2"/>
    </row>
    <row r="49" ht="22.5" customHeight="1">
      <c r="B49" s="2"/>
    </row>
    <row r="50" ht="22.5" customHeight="1">
      <c r="B50" s="2"/>
    </row>
    <row r="51" ht="22.5" customHeight="1">
      <c r="B51" s="2"/>
    </row>
    <row r="59" ht="22.5" customHeight="1">
      <c r="B59" s="2"/>
    </row>
    <row r="65" ht="22.5" customHeight="1">
      <c r="B65" s="2"/>
    </row>
    <row r="66" ht="22.5" customHeight="1">
      <c r="B66" s="2"/>
    </row>
    <row r="67" ht="22.5" customHeight="1">
      <c r="B67" s="2"/>
    </row>
    <row r="68" ht="22.5" customHeight="1">
      <c r="B68" s="2"/>
    </row>
    <row r="69" ht="22.5" customHeight="1">
      <c r="B69" s="2"/>
    </row>
    <row r="70" ht="22.5" customHeight="1">
      <c r="B70" s="2"/>
    </row>
    <row r="78" ht="22.5" customHeight="1">
      <c r="B78" s="2"/>
    </row>
  </sheetData>
  <printOptions horizontalCentered="1"/>
  <pageMargins left="0.7480314960629921" right="0.7480314960629921" top="0.7874015748031497" bottom="0.6692913385826772" header="0.5118110236220472" footer="0.5118110236220472"/>
  <pageSetup horizontalDpi="300" verticalDpi="300" orientation="portrait" paperSize="9" r:id="rId1"/>
  <headerFooter alignWithMargins="0">
    <oddFooter>&amp;R&amp;"굴림체,보통"&amp;10대한E.En.C(주)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tabSelected="1" zoomScale="80" zoomScaleNormal="80" workbookViewId="0" topLeftCell="A2">
      <selection activeCell="D17" sqref="D17"/>
    </sheetView>
  </sheetViews>
  <sheetFormatPr defaultColWidth="8.88671875" defaultRowHeight="30" customHeight="1"/>
  <cols>
    <col min="1" max="16384" width="8.88671875" style="261" customWidth="1"/>
  </cols>
  <sheetData>
    <row r="3" spans="1:13" ht="45" customHeight="1">
      <c r="A3" s="349" t="s">
        <v>227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9" spans="1:13" ht="30" customHeight="1">
      <c r="A9" s="350">
        <v>2005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2" ht="30" customHeight="1">
      <c r="C12" s="262" t="s">
        <v>197</v>
      </c>
    </row>
  </sheetData>
  <mergeCells count="2">
    <mergeCell ref="A3:M3"/>
    <mergeCell ref="A9:M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"/>
  <dimension ref="A1:N24"/>
  <sheetViews>
    <sheetView showZeros="0" view="pageBreakPreview" zoomScaleSheetLayoutView="100" workbookViewId="0" topLeftCell="C1">
      <selection activeCell="E20" sqref="E20"/>
    </sheetView>
  </sheetViews>
  <sheetFormatPr defaultColWidth="8.88671875" defaultRowHeight="19.5" customHeight="1"/>
  <cols>
    <col min="1" max="1" width="16.77734375" style="3" customWidth="1"/>
    <col min="2" max="2" width="13.77734375" style="3" customWidth="1"/>
    <col min="3" max="3" width="6.77734375" style="3" customWidth="1"/>
    <col min="4" max="4" width="5.77734375" style="3" customWidth="1"/>
    <col min="5" max="5" width="7.77734375" style="3" customWidth="1"/>
    <col min="6" max="6" width="8.77734375" style="3" customWidth="1"/>
    <col min="7" max="7" width="7.77734375" style="3" customWidth="1"/>
    <col min="8" max="8" width="8.77734375" style="3" customWidth="1"/>
    <col min="9" max="9" width="7.77734375" style="3" customWidth="1"/>
    <col min="10" max="10" width="8.77734375" style="3" customWidth="1"/>
    <col min="11" max="11" width="7.77734375" style="3" customWidth="1"/>
    <col min="12" max="12" width="8.77734375" style="3" customWidth="1"/>
    <col min="13" max="13" width="7.77734375" style="3" customWidth="1"/>
    <col min="14" max="14" width="8.99609375" style="3" bestFit="1" customWidth="1"/>
    <col min="15" max="16384" width="8.88671875" style="3" customWidth="1"/>
  </cols>
  <sheetData>
    <row r="1" spans="1:13" ht="19.5" customHeight="1">
      <c r="A1" s="351" t="s">
        <v>2</v>
      </c>
      <c r="B1" s="353" t="s">
        <v>3</v>
      </c>
      <c r="C1" s="353" t="s">
        <v>4</v>
      </c>
      <c r="D1" s="353" t="s">
        <v>1</v>
      </c>
      <c r="E1" s="353" t="s">
        <v>42</v>
      </c>
      <c r="F1" s="357"/>
      <c r="G1" s="353" t="s">
        <v>41</v>
      </c>
      <c r="H1" s="357"/>
      <c r="I1" s="353" t="s">
        <v>43</v>
      </c>
      <c r="J1" s="353"/>
      <c r="K1" s="353" t="s">
        <v>44</v>
      </c>
      <c r="L1" s="353"/>
      <c r="M1" s="355" t="s">
        <v>0</v>
      </c>
    </row>
    <row r="2" spans="1:13" ht="19.5" customHeight="1">
      <c r="A2" s="352"/>
      <c r="B2" s="354"/>
      <c r="C2" s="354"/>
      <c r="D2" s="354"/>
      <c r="E2" s="116" t="s">
        <v>5</v>
      </c>
      <c r="F2" s="116" t="s">
        <v>6</v>
      </c>
      <c r="G2" s="116" t="s">
        <v>5</v>
      </c>
      <c r="H2" s="116" t="s">
        <v>6</v>
      </c>
      <c r="I2" s="116" t="s">
        <v>5</v>
      </c>
      <c r="J2" s="116" t="s">
        <v>6</v>
      </c>
      <c r="K2" s="116" t="s">
        <v>5</v>
      </c>
      <c r="L2" s="116" t="s">
        <v>6</v>
      </c>
      <c r="M2" s="356"/>
    </row>
    <row r="3" spans="1:14" ht="19.5" customHeight="1">
      <c r="A3" s="185" t="s">
        <v>163</v>
      </c>
      <c r="B3" s="132"/>
      <c r="C3" s="132"/>
      <c r="D3" s="78" t="s">
        <v>194</v>
      </c>
      <c r="E3" s="79"/>
      <c r="F3" s="79"/>
      <c r="G3" s="79"/>
      <c r="H3" s="79"/>
      <c r="I3" s="79"/>
      <c r="J3" s="79"/>
      <c r="K3" s="79"/>
      <c r="L3" s="79"/>
      <c r="M3" s="124"/>
      <c r="N3" s="6"/>
    </row>
    <row r="4" spans="1:13" ht="19.5" customHeight="1">
      <c r="A4" s="73" t="s">
        <v>164</v>
      </c>
      <c r="B4" s="15" t="str">
        <f>자재조사서!B4</f>
        <v>1995*800*400</v>
      </c>
      <c r="C4" s="17">
        <v>1</v>
      </c>
      <c r="D4" s="15" t="s">
        <v>52</v>
      </c>
      <c r="E4" s="16">
        <f>자재조사서!K4</f>
        <v>115000</v>
      </c>
      <c r="F4" s="17">
        <f>TRUNC(E4*$C4)</f>
        <v>115000</v>
      </c>
      <c r="G4" s="17"/>
      <c r="H4" s="17">
        <f>TRUNC(G4*$C4)</f>
        <v>0</v>
      </c>
      <c r="I4" s="17"/>
      <c r="J4" s="17">
        <f>TRUNC(I4*$C4)</f>
        <v>0</v>
      </c>
      <c r="K4" s="17">
        <f aca="true" t="shared" si="0" ref="K4:L8">I4+G4+E4</f>
        <v>115000</v>
      </c>
      <c r="L4" s="17">
        <f t="shared" si="0"/>
        <v>115000</v>
      </c>
      <c r="M4" s="74"/>
    </row>
    <row r="5" spans="1:13" ht="19.5" customHeight="1">
      <c r="A5" s="119" t="str">
        <f>일위대가목록!B4</f>
        <v>블럭설치</v>
      </c>
      <c r="B5" s="13"/>
      <c r="C5" s="17">
        <v>1</v>
      </c>
      <c r="D5" s="15" t="s">
        <v>52</v>
      </c>
      <c r="E5" s="16">
        <f>일위대가목록!F4</f>
        <v>1980</v>
      </c>
      <c r="F5" s="17">
        <f>TRUNC(E5*$C5)</f>
        <v>1980</v>
      </c>
      <c r="G5" s="16">
        <f>일위대가목록!H4</f>
        <v>20305</v>
      </c>
      <c r="H5" s="17">
        <f>TRUNC(G5*$C5)</f>
        <v>20305</v>
      </c>
      <c r="I5" s="16">
        <f>일위대가목록!J4</f>
        <v>6788</v>
      </c>
      <c r="J5" s="17">
        <f>TRUNC(I5*$C5)</f>
        <v>6788</v>
      </c>
      <c r="K5" s="17">
        <f t="shared" si="0"/>
        <v>29073</v>
      </c>
      <c r="L5" s="17">
        <f t="shared" si="0"/>
        <v>29073</v>
      </c>
      <c r="M5" s="76"/>
    </row>
    <row r="6" spans="1:13" ht="19.5" customHeight="1">
      <c r="A6" s="119" t="str">
        <f>일위대가목록!B5</f>
        <v>식생토채움</v>
      </c>
      <c r="B6" s="15" t="s">
        <v>113</v>
      </c>
      <c r="C6" s="13">
        <v>0.45</v>
      </c>
      <c r="D6" s="15" t="s">
        <v>49</v>
      </c>
      <c r="E6" s="16">
        <f>일위대가목록!F5</f>
        <v>265</v>
      </c>
      <c r="F6" s="17">
        <f>TRUNC(E6*$C6)</f>
        <v>119</v>
      </c>
      <c r="G6" s="16">
        <f>일위대가목록!H5</f>
        <v>624</v>
      </c>
      <c r="H6" s="17">
        <f>TRUNC(G6*$C6)</f>
        <v>280</v>
      </c>
      <c r="I6" s="16">
        <f>일위대가목록!J5</f>
        <v>276</v>
      </c>
      <c r="J6" s="17">
        <f>TRUNC(I6*$C6)+1</f>
        <v>125</v>
      </c>
      <c r="K6" s="17">
        <f t="shared" si="0"/>
        <v>1165</v>
      </c>
      <c r="L6" s="17">
        <f t="shared" si="0"/>
        <v>524</v>
      </c>
      <c r="M6" s="76" t="s">
        <v>136</v>
      </c>
    </row>
    <row r="7" spans="1:13" ht="19.5" customHeight="1">
      <c r="A7" s="119" t="str">
        <f>일위대가목록!B7</f>
        <v>부직포부설</v>
      </c>
      <c r="B7" s="15" t="s">
        <v>185</v>
      </c>
      <c r="C7" s="13">
        <v>2.3</v>
      </c>
      <c r="D7" s="15" t="s">
        <v>183</v>
      </c>
      <c r="E7" s="16">
        <f>일위대가!F22</f>
        <v>1035</v>
      </c>
      <c r="F7" s="17">
        <f>TRUNC(E7*$C7)</f>
        <v>2380</v>
      </c>
      <c r="G7" s="16">
        <f>일위대가목록!H7</f>
        <v>157</v>
      </c>
      <c r="H7" s="17">
        <f>TRUNC(G7*$C7)</f>
        <v>361</v>
      </c>
      <c r="I7" s="16"/>
      <c r="J7" s="17"/>
      <c r="K7" s="17">
        <f t="shared" si="0"/>
        <v>1192</v>
      </c>
      <c r="L7" s="17">
        <f t="shared" si="0"/>
        <v>2741</v>
      </c>
      <c r="M7" s="76"/>
    </row>
    <row r="8" spans="1:13" ht="19.5" customHeight="1">
      <c r="A8" s="119" t="str">
        <f>일위대가목록!B8</f>
        <v>조립</v>
      </c>
      <c r="B8" s="15"/>
      <c r="C8" s="13">
        <v>1</v>
      </c>
      <c r="D8" s="15" t="s">
        <v>52</v>
      </c>
      <c r="E8" s="16">
        <f>일위대가목록!F8</f>
        <v>2400</v>
      </c>
      <c r="F8" s="17">
        <f>TRUNC(E8*$C8)</f>
        <v>2400</v>
      </c>
      <c r="G8" s="16">
        <f>일위대가목록!H8</f>
        <v>506</v>
      </c>
      <c r="H8" s="17">
        <f>TRUNC(G8*$C8)</f>
        <v>506</v>
      </c>
      <c r="I8" s="16"/>
      <c r="J8" s="17"/>
      <c r="K8" s="17">
        <f t="shared" si="0"/>
        <v>2906</v>
      </c>
      <c r="L8" s="17">
        <f t="shared" si="0"/>
        <v>2906</v>
      </c>
      <c r="M8" s="76"/>
    </row>
    <row r="9" spans="1:14" ht="19.5" customHeight="1">
      <c r="A9" s="223" t="s">
        <v>195</v>
      </c>
      <c r="B9" s="230"/>
      <c r="C9" s="230"/>
      <c r="D9" s="224"/>
      <c r="E9" s="227"/>
      <c r="F9" s="227">
        <f>SUM(F4:F8)</f>
        <v>121879</v>
      </c>
      <c r="G9" s="227"/>
      <c r="H9" s="227">
        <f>SUM(H4:H8)</f>
        <v>21452</v>
      </c>
      <c r="I9" s="227"/>
      <c r="J9" s="227">
        <f>SUM(J4:J8)</f>
        <v>6913</v>
      </c>
      <c r="K9" s="227"/>
      <c r="L9" s="227">
        <f>SUM(L4:L8)</f>
        <v>150244</v>
      </c>
      <c r="M9" s="348"/>
      <c r="N9" s="167"/>
    </row>
    <row r="10" spans="1:13" ht="19.5" customHeight="1">
      <c r="A10" s="73"/>
      <c r="B10" s="13"/>
      <c r="C10" s="13"/>
      <c r="D10" s="15"/>
      <c r="E10" s="17"/>
      <c r="F10" s="17"/>
      <c r="G10" s="17"/>
      <c r="H10" s="17"/>
      <c r="I10" s="17"/>
      <c r="J10" s="17"/>
      <c r="K10" s="17"/>
      <c r="L10" s="17"/>
      <c r="M10" s="74"/>
    </row>
    <row r="11" spans="1:13" ht="19.5" customHeight="1">
      <c r="A11" s="73"/>
      <c r="B11" s="13"/>
      <c r="C11" s="13"/>
      <c r="D11" s="15"/>
      <c r="E11" s="17"/>
      <c r="F11" s="17"/>
      <c r="G11" s="17"/>
      <c r="H11" s="17"/>
      <c r="I11" s="17"/>
      <c r="J11" s="17"/>
      <c r="K11" s="17"/>
      <c r="L11" s="17"/>
      <c r="M11" s="74"/>
    </row>
    <row r="12" spans="1:13" s="68" customFormat="1" ht="19.5" customHeight="1">
      <c r="A12" s="130" t="s">
        <v>137</v>
      </c>
      <c r="B12" s="120"/>
      <c r="C12" s="120"/>
      <c r="D12" s="60" t="s">
        <v>106</v>
      </c>
      <c r="E12" s="120"/>
      <c r="F12" s="120"/>
      <c r="G12" s="120"/>
      <c r="H12" s="120"/>
      <c r="I12" s="120"/>
      <c r="J12" s="120"/>
      <c r="K12" s="120"/>
      <c r="L12" s="120"/>
      <c r="M12" s="121"/>
    </row>
    <row r="13" spans="1:13" ht="19.5" customHeight="1">
      <c r="A13" s="119" t="s">
        <v>158</v>
      </c>
      <c r="B13" s="13"/>
      <c r="C13" s="13">
        <v>6</v>
      </c>
      <c r="D13" s="15" t="s">
        <v>75</v>
      </c>
      <c r="E13" s="16">
        <f>일위대가!F17</f>
        <v>1800</v>
      </c>
      <c r="F13" s="17">
        <f>TRUNC(E13*$C13)</f>
        <v>10800</v>
      </c>
      <c r="G13" s="16">
        <f>일위대가!H17</f>
        <v>372</v>
      </c>
      <c r="H13" s="17">
        <f>TRUNC(G13*$C13)</f>
        <v>2232</v>
      </c>
      <c r="I13" s="16"/>
      <c r="J13" s="17">
        <f>TRUNC(I13*$C13)</f>
        <v>0</v>
      </c>
      <c r="K13" s="17">
        <f>I13+G13+E13</f>
        <v>2172</v>
      </c>
      <c r="L13" s="17">
        <f>J13+H13+F13</f>
        <v>13032</v>
      </c>
      <c r="M13" s="76"/>
    </row>
    <row r="14" spans="1:14" s="4" customFormat="1" ht="19.5" customHeight="1">
      <c r="A14" s="223" t="s">
        <v>195</v>
      </c>
      <c r="B14" s="224"/>
      <c r="C14" s="225"/>
      <c r="D14" s="224"/>
      <c r="E14" s="226"/>
      <c r="F14" s="227">
        <f>SUM(F13:F13)</f>
        <v>10800</v>
      </c>
      <c r="G14" s="226"/>
      <c r="H14" s="227">
        <f>SUM(H13:H13)</f>
        <v>2232</v>
      </c>
      <c r="I14" s="226"/>
      <c r="J14" s="227">
        <f>SUM(J12:J13)</f>
        <v>0</v>
      </c>
      <c r="K14" s="228"/>
      <c r="L14" s="227">
        <f>SUM(L13:L13)</f>
        <v>13032</v>
      </c>
      <c r="M14" s="229"/>
      <c r="N14" s="168"/>
    </row>
    <row r="15" spans="1:14" s="4" customFormat="1" ht="19.5" customHeight="1">
      <c r="A15" s="131"/>
      <c r="B15" s="15"/>
      <c r="C15" s="122"/>
      <c r="D15" s="15"/>
      <c r="E15" s="123"/>
      <c r="F15" s="17"/>
      <c r="G15" s="123"/>
      <c r="H15" s="17"/>
      <c r="I15" s="123"/>
      <c r="J15" s="17"/>
      <c r="K15" s="18"/>
      <c r="L15" s="17"/>
      <c r="M15" s="125"/>
      <c r="N15" s="168"/>
    </row>
    <row r="16" spans="1:14" s="4" customFormat="1" ht="19.5" customHeight="1">
      <c r="A16" s="131"/>
      <c r="B16" s="15"/>
      <c r="C16" s="122"/>
      <c r="D16" s="15"/>
      <c r="E16" s="123"/>
      <c r="F16" s="17"/>
      <c r="G16" s="123"/>
      <c r="H16" s="17"/>
      <c r="I16" s="123"/>
      <c r="J16" s="17"/>
      <c r="K16" s="18"/>
      <c r="L16" s="17"/>
      <c r="M16" s="125"/>
      <c r="N16" s="168"/>
    </row>
    <row r="17" spans="1:13" s="4" customFormat="1" ht="19.5" customHeight="1">
      <c r="A17" s="231" t="s">
        <v>71</v>
      </c>
      <c r="B17" s="232"/>
      <c r="C17" s="233"/>
      <c r="D17" s="232"/>
      <c r="E17" s="234"/>
      <c r="F17" s="227">
        <f>F9+F14</f>
        <v>132679</v>
      </c>
      <c r="G17" s="234"/>
      <c r="H17" s="227">
        <f>H9+H14</f>
        <v>23684</v>
      </c>
      <c r="I17" s="234"/>
      <c r="J17" s="227">
        <f>J9+J14</f>
        <v>6913</v>
      </c>
      <c r="K17" s="228"/>
      <c r="L17" s="228">
        <f>L9+L14</f>
        <v>163276</v>
      </c>
      <c r="M17" s="235"/>
    </row>
    <row r="18" spans="1:13" s="4" customFormat="1" ht="19.5" customHeight="1">
      <c r="A18" s="77"/>
      <c r="B18" s="15"/>
      <c r="C18" s="122"/>
      <c r="D18" s="15"/>
      <c r="E18" s="123"/>
      <c r="F18" s="17"/>
      <c r="G18" s="123"/>
      <c r="H18" s="17"/>
      <c r="I18" s="123"/>
      <c r="J18" s="17"/>
      <c r="K18" s="18"/>
      <c r="L18" s="18"/>
      <c r="M18" s="125"/>
    </row>
    <row r="19" spans="1:13" s="4" customFormat="1" ht="19.5" customHeight="1">
      <c r="A19" s="112"/>
      <c r="B19" s="60"/>
      <c r="C19" s="126"/>
      <c r="D19" s="60"/>
      <c r="E19" s="110"/>
      <c r="F19" s="17"/>
      <c r="G19" s="110"/>
      <c r="H19" s="17"/>
      <c r="I19" s="110"/>
      <c r="J19" s="17"/>
      <c r="K19" s="18"/>
      <c r="L19" s="18"/>
      <c r="M19" s="127"/>
    </row>
    <row r="20" spans="1:13" s="4" customFormat="1" ht="19.5" customHeight="1">
      <c r="A20" s="131"/>
      <c r="B20" s="15"/>
      <c r="C20" s="15"/>
      <c r="D20" s="15"/>
      <c r="E20" s="123"/>
      <c r="F20" s="123"/>
      <c r="G20" s="123"/>
      <c r="H20" s="123"/>
      <c r="I20" s="123"/>
      <c r="J20" s="123"/>
      <c r="K20" s="123"/>
      <c r="L20" s="123"/>
      <c r="M20" s="125"/>
    </row>
    <row r="21" spans="1:13" ht="19.5" customHeight="1">
      <c r="A21" s="346" t="s">
        <v>226</v>
      </c>
      <c r="B21" s="13"/>
      <c r="C21" s="13"/>
      <c r="D21" s="15"/>
      <c r="E21" s="17"/>
      <c r="F21" s="17"/>
      <c r="G21" s="17"/>
      <c r="H21" s="17"/>
      <c r="I21" s="17"/>
      <c r="J21" s="17"/>
      <c r="K21" s="17"/>
      <c r="L21" s="17"/>
      <c r="M21" s="74"/>
    </row>
    <row r="22" spans="1:13" ht="19.5" customHeight="1">
      <c r="A22" s="150"/>
      <c r="B22" s="13"/>
      <c r="C22" s="13"/>
      <c r="D22" s="15"/>
      <c r="E22" s="17"/>
      <c r="F22" s="17"/>
      <c r="G22" s="17"/>
      <c r="H22" s="17"/>
      <c r="I22" s="17"/>
      <c r="J22" s="17"/>
      <c r="K22" s="17"/>
      <c r="L22" s="17"/>
      <c r="M22" s="74"/>
    </row>
    <row r="23" spans="1:13" ht="19.5" customHeight="1">
      <c r="A23" s="73"/>
      <c r="B23" s="13"/>
      <c r="C23" s="13"/>
      <c r="D23" s="15"/>
      <c r="E23" s="17"/>
      <c r="F23" s="17"/>
      <c r="G23" s="17"/>
      <c r="H23" s="17"/>
      <c r="I23" s="17"/>
      <c r="J23" s="17"/>
      <c r="K23" s="17"/>
      <c r="L23" s="17"/>
      <c r="M23" s="74"/>
    </row>
    <row r="24" spans="1:13" ht="19.5" customHeight="1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0"/>
    </row>
  </sheetData>
  <mergeCells count="9">
    <mergeCell ref="A1:A2"/>
    <mergeCell ref="B1:B2"/>
    <mergeCell ref="C1:C2"/>
    <mergeCell ref="M1:M2"/>
    <mergeCell ref="K1:L1"/>
    <mergeCell ref="D1:D2"/>
    <mergeCell ref="E1:F1"/>
    <mergeCell ref="G1:H1"/>
    <mergeCell ref="I1:J1"/>
  </mergeCells>
  <printOptions horizontalCentered="1"/>
  <pageMargins left="0.5905511811023623" right="0.5905511811023623" top="0.7874015748031497" bottom="0.6692913385826772" header="0.5118110236220472" footer="0.5118110236220472"/>
  <pageSetup horizontalDpi="300" verticalDpi="300" orientation="landscape" paperSize="9" r:id="rId1"/>
  <headerFooter alignWithMargins="0">
    <oddHeader>&amp;L&amp;"굴림체,굵게"&amp;12자연석 식생 계단</oddHeader>
    <oddFooter>&amp;R&amp;"굴림체,굵게"&amp;10대한E.En.C(주)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4"/>
  <sheetViews>
    <sheetView view="pageBreakPreview" zoomScaleSheetLayoutView="100" workbookViewId="0" topLeftCell="A1">
      <selection activeCell="D12" sqref="D12"/>
    </sheetView>
  </sheetViews>
  <sheetFormatPr defaultColWidth="8.88671875" defaultRowHeight="19.5" customHeight="1"/>
  <cols>
    <col min="1" max="1" width="16.77734375" style="72" customWidth="1"/>
    <col min="2" max="2" width="13.77734375" style="72" customWidth="1"/>
    <col min="3" max="3" width="6.77734375" style="72" customWidth="1"/>
    <col min="4" max="4" width="5.77734375" style="72" customWidth="1"/>
    <col min="5" max="5" width="7.99609375" style="72" customWidth="1"/>
    <col min="6" max="6" width="8.77734375" style="72" customWidth="1"/>
    <col min="7" max="7" width="7.77734375" style="72" customWidth="1"/>
    <col min="8" max="8" width="8.77734375" style="72" customWidth="1"/>
    <col min="9" max="9" width="7.10546875" style="72" customWidth="1"/>
    <col min="10" max="10" width="8.77734375" style="72" customWidth="1"/>
    <col min="11" max="11" width="7.77734375" style="72" customWidth="1"/>
    <col min="12" max="12" width="8.77734375" style="72" customWidth="1"/>
    <col min="13" max="13" width="7.77734375" style="72" customWidth="1"/>
    <col min="14" max="16384" width="8.88671875" style="72" customWidth="1"/>
  </cols>
  <sheetData>
    <row r="1" spans="1:13" s="2" customFormat="1" ht="19.5" customHeight="1">
      <c r="A1" s="364" t="s">
        <v>12</v>
      </c>
      <c r="B1" s="366" t="s">
        <v>13</v>
      </c>
      <c r="C1" s="366" t="s">
        <v>14</v>
      </c>
      <c r="D1" s="366" t="s">
        <v>15</v>
      </c>
      <c r="E1" s="362" t="s">
        <v>16</v>
      </c>
      <c r="F1" s="362"/>
      <c r="G1" s="362" t="s">
        <v>17</v>
      </c>
      <c r="H1" s="362"/>
      <c r="I1" s="362" t="s">
        <v>18</v>
      </c>
      <c r="J1" s="362"/>
      <c r="K1" s="363" t="s">
        <v>19</v>
      </c>
      <c r="L1" s="363"/>
      <c r="M1" s="358" t="s">
        <v>20</v>
      </c>
    </row>
    <row r="2" spans="1:13" s="2" customFormat="1" ht="19.5" customHeight="1">
      <c r="A2" s="365"/>
      <c r="B2" s="367"/>
      <c r="C2" s="367"/>
      <c r="D2" s="367"/>
      <c r="E2" s="263" t="s">
        <v>21</v>
      </c>
      <c r="F2" s="263" t="s">
        <v>22</v>
      </c>
      <c r="G2" s="263" t="s">
        <v>21</v>
      </c>
      <c r="H2" s="263" t="s">
        <v>22</v>
      </c>
      <c r="I2" s="263" t="s">
        <v>21</v>
      </c>
      <c r="J2" s="263" t="s">
        <v>22</v>
      </c>
      <c r="K2" s="264" t="s">
        <v>21</v>
      </c>
      <c r="L2" s="264" t="s">
        <v>22</v>
      </c>
      <c r="M2" s="359"/>
    </row>
    <row r="3" spans="1:13" s="21" customFormat="1" ht="19.5" customHeight="1">
      <c r="A3" s="360" t="s">
        <v>23</v>
      </c>
      <c r="B3" s="361"/>
      <c r="C3" s="162"/>
      <c r="D3" s="162"/>
      <c r="E3" s="163"/>
      <c r="F3" s="164"/>
      <c r="G3" s="163"/>
      <c r="H3" s="164"/>
      <c r="I3" s="163"/>
      <c r="J3" s="164"/>
      <c r="K3" s="165"/>
      <c r="L3" s="164"/>
      <c r="M3" s="166"/>
    </row>
    <row r="4" spans="1:13" s="21" customFormat="1" ht="19.5" customHeight="1">
      <c r="A4" s="133" t="str">
        <f>일위대가!A3</f>
        <v>제    1     호표</v>
      </c>
      <c r="B4" s="152" t="str">
        <f>일위대가!B3</f>
        <v>블럭설치</v>
      </c>
      <c r="C4" s="152"/>
      <c r="D4" s="152" t="str">
        <f>일위대가!D3</f>
        <v>EA당</v>
      </c>
      <c r="E4" s="152"/>
      <c r="F4" s="129">
        <f>일위대가!F7</f>
        <v>1980</v>
      </c>
      <c r="G4" s="10"/>
      <c r="H4" s="129">
        <f>일위대가!H7</f>
        <v>20305</v>
      </c>
      <c r="I4" s="10"/>
      <c r="J4" s="129">
        <f>일위대가!J7</f>
        <v>6788</v>
      </c>
      <c r="K4" s="151"/>
      <c r="L4" s="129">
        <f>일위대가!L7</f>
        <v>29073</v>
      </c>
      <c r="M4" s="75"/>
    </row>
    <row r="5" spans="1:13" s="21" customFormat="1" ht="19.5" customHeight="1">
      <c r="A5" s="155" t="str">
        <f>일위대가!A9</f>
        <v>제    2     호표</v>
      </c>
      <c r="B5" s="153" t="str">
        <f>일위대가!B9</f>
        <v>식생토채움</v>
      </c>
      <c r="C5" s="153"/>
      <c r="D5" s="153" t="str">
        <f>일위대가!D9</f>
        <v>M3당</v>
      </c>
      <c r="E5" s="151"/>
      <c r="F5" s="129">
        <f>일위대가!F12</f>
        <v>265</v>
      </c>
      <c r="G5" s="151"/>
      <c r="H5" s="129">
        <f>일위대가!H12</f>
        <v>624</v>
      </c>
      <c r="I5" s="151"/>
      <c r="J5" s="129">
        <f>일위대가!J12</f>
        <v>276</v>
      </c>
      <c r="K5" s="151"/>
      <c r="L5" s="129">
        <f>일위대가!L12</f>
        <v>1165</v>
      </c>
      <c r="M5" s="156"/>
    </row>
    <row r="6" spans="1:13" s="21" customFormat="1" ht="19.5" customHeight="1">
      <c r="A6" s="155" t="str">
        <f>일위대가!A14</f>
        <v>제    3     호표</v>
      </c>
      <c r="B6" s="154" t="str">
        <f>일위대가!B14</f>
        <v>띠,수크렁식재</v>
      </c>
      <c r="C6" s="154"/>
      <c r="D6" s="154" t="str">
        <f>일위대가!D14</f>
        <v>주당</v>
      </c>
      <c r="E6" s="151"/>
      <c r="F6" s="129">
        <f>일위대가!F17</f>
        <v>1800</v>
      </c>
      <c r="G6" s="151"/>
      <c r="H6" s="129">
        <f>일위대가!H17</f>
        <v>372</v>
      </c>
      <c r="I6" s="151"/>
      <c r="J6" s="129">
        <f>일위대가!J17</f>
        <v>0</v>
      </c>
      <c r="K6" s="151"/>
      <c r="L6" s="129">
        <f>일위대가!L17</f>
        <v>2172</v>
      </c>
      <c r="M6" s="156"/>
    </row>
    <row r="7" spans="1:13" s="21" customFormat="1" ht="19.5" customHeight="1">
      <c r="A7" s="155" t="str">
        <f>+일위대가!A19</f>
        <v>제    4     호표</v>
      </c>
      <c r="B7" s="154" t="str">
        <f>+일위대가!B19</f>
        <v>부직포부설</v>
      </c>
      <c r="C7" s="153"/>
      <c r="D7" s="153" t="s">
        <v>193</v>
      </c>
      <c r="E7" s="151"/>
      <c r="F7" s="129">
        <f>일위대가!F22</f>
        <v>1035</v>
      </c>
      <c r="G7" s="151"/>
      <c r="H7" s="129">
        <f>일위대가!H22</f>
        <v>157</v>
      </c>
      <c r="I7" s="151"/>
      <c r="J7" s="129">
        <f>일위대가!J22</f>
        <v>0</v>
      </c>
      <c r="K7" s="151"/>
      <c r="L7" s="129">
        <f>일위대가!L22</f>
        <v>1192</v>
      </c>
      <c r="M7" s="156"/>
    </row>
    <row r="8" spans="1:13" s="21" customFormat="1" ht="19.5" customHeight="1">
      <c r="A8" s="155" t="str">
        <f>일위대가!A25</f>
        <v>제    5     호표</v>
      </c>
      <c r="B8" s="154" t="str">
        <f>일위대가!B25</f>
        <v>조립</v>
      </c>
      <c r="C8" s="153"/>
      <c r="D8" s="153" t="str">
        <f>일위대가!D25</f>
        <v>M2당</v>
      </c>
      <c r="E8" s="151"/>
      <c r="F8" s="129">
        <f>일위대가!F28</f>
        <v>2400</v>
      </c>
      <c r="G8" s="151"/>
      <c r="H8" s="129">
        <f>일위대가!H28</f>
        <v>506</v>
      </c>
      <c r="I8" s="151"/>
      <c r="J8" s="129">
        <f>일위대가!J28</f>
        <v>0</v>
      </c>
      <c r="K8" s="151"/>
      <c r="L8" s="129">
        <f>일위대가!L28</f>
        <v>2906</v>
      </c>
      <c r="M8" s="156"/>
    </row>
    <row r="9" spans="1:13" s="21" customFormat="1" ht="19.5" customHeight="1">
      <c r="A9" s="155"/>
      <c r="B9" s="153"/>
      <c r="C9" s="153"/>
      <c r="D9" s="153"/>
      <c r="E9" s="151"/>
      <c r="F9" s="129"/>
      <c r="G9" s="151"/>
      <c r="H9" s="129"/>
      <c r="I9" s="151"/>
      <c r="J9" s="129"/>
      <c r="K9" s="151"/>
      <c r="L9" s="129"/>
      <c r="M9" s="156"/>
    </row>
    <row r="10" spans="1:13" s="21" customFormat="1" ht="19.5" customHeight="1">
      <c r="A10" s="155"/>
      <c r="B10" s="153"/>
      <c r="C10" s="153"/>
      <c r="D10" s="153"/>
      <c r="E10" s="151"/>
      <c r="F10" s="129"/>
      <c r="G10" s="151"/>
      <c r="H10" s="129"/>
      <c r="I10" s="151"/>
      <c r="J10" s="129"/>
      <c r="K10" s="151"/>
      <c r="L10" s="129"/>
      <c r="M10" s="156"/>
    </row>
    <row r="11" spans="1:13" s="21" customFormat="1" ht="19.5" customHeight="1">
      <c r="A11" s="155"/>
      <c r="B11" s="153"/>
      <c r="C11" s="153"/>
      <c r="D11" s="153"/>
      <c r="E11" s="151"/>
      <c r="F11" s="129"/>
      <c r="G11" s="151"/>
      <c r="H11" s="129"/>
      <c r="I11" s="151"/>
      <c r="J11" s="129"/>
      <c r="K11" s="151"/>
      <c r="L11" s="129"/>
      <c r="M11" s="156"/>
    </row>
    <row r="12" spans="1:13" s="21" customFormat="1" ht="19.5" customHeight="1">
      <c r="A12" s="155"/>
      <c r="B12" s="153"/>
      <c r="C12" s="153"/>
      <c r="D12" s="153"/>
      <c r="E12" s="151"/>
      <c r="F12" s="129"/>
      <c r="G12" s="151"/>
      <c r="H12" s="129"/>
      <c r="I12" s="151"/>
      <c r="J12" s="129"/>
      <c r="K12" s="151"/>
      <c r="L12" s="129"/>
      <c r="M12" s="156"/>
    </row>
    <row r="13" spans="1:13" s="21" customFormat="1" ht="19.5" customHeight="1">
      <c r="A13" s="155"/>
      <c r="B13" s="153"/>
      <c r="C13" s="153"/>
      <c r="D13" s="153"/>
      <c r="E13" s="151"/>
      <c r="F13" s="129"/>
      <c r="G13" s="151"/>
      <c r="H13" s="129"/>
      <c r="I13" s="151"/>
      <c r="J13" s="129"/>
      <c r="K13" s="151"/>
      <c r="L13" s="129"/>
      <c r="M13" s="156"/>
    </row>
    <row r="14" spans="1:13" s="21" customFormat="1" ht="19.5" customHeight="1">
      <c r="A14" s="155"/>
      <c r="B14" s="153"/>
      <c r="C14" s="153"/>
      <c r="D14" s="153"/>
      <c r="E14" s="151"/>
      <c r="F14" s="129"/>
      <c r="G14" s="151"/>
      <c r="H14" s="129"/>
      <c r="I14" s="151"/>
      <c r="J14" s="129"/>
      <c r="K14" s="151"/>
      <c r="L14" s="129"/>
      <c r="M14" s="156"/>
    </row>
    <row r="15" spans="1:13" s="21" customFormat="1" ht="19.5" customHeight="1">
      <c r="A15" s="155"/>
      <c r="B15" s="153"/>
      <c r="C15" s="153"/>
      <c r="D15" s="153"/>
      <c r="E15" s="151"/>
      <c r="F15" s="129"/>
      <c r="G15" s="151"/>
      <c r="H15" s="129"/>
      <c r="I15" s="151"/>
      <c r="J15" s="129"/>
      <c r="K15" s="151"/>
      <c r="L15" s="129"/>
      <c r="M15" s="156"/>
    </row>
    <row r="16" spans="1:13" s="21" customFormat="1" ht="19.5" customHeight="1">
      <c r="A16" s="155"/>
      <c r="B16" s="153"/>
      <c r="C16" s="153"/>
      <c r="D16" s="153"/>
      <c r="E16" s="151"/>
      <c r="F16" s="129"/>
      <c r="G16" s="151"/>
      <c r="H16" s="129"/>
      <c r="I16" s="151"/>
      <c r="J16" s="129"/>
      <c r="K16" s="151"/>
      <c r="L16" s="129"/>
      <c r="M16" s="156"/>
    </row>
    <row r="17" spans="1:13" s="21" customFormat="1" ht="19.5" customHeight="1">
      <c r="A17" s="155"/>
      <c r="B17" s="153"/>
      <c r="C17" s="153"/>
      <c r="D17" s="153"/>
      <c r="E17" s="151"/>
      <c r="F17" s="129"/>
      <c r="G17" s="151"/>
      <c r="H17" s="129"/>
      <c r="I17" s="151"/>
      <c r="J17" s="129"/>
      <c r="K17" s="151"/>
      <c r="L17" s="129"/>
      <c r="M17" s="156"/>
    </row>
    <row r="18" spans="1:13" s="21" customFormat="1" ht="19.5" customHeight="1">
      <c r="A18" s="155"/>
      <c r="B18" s="153"/>
      <c r="C18" s="153"/>
      <c r="D18" s="153"/>
      <c r="E18" s="151"/>
      <c r="F18" s="129"/>
      <c r="G18" s="151"/>
      <c r="H18" s="129"/>
      <c r="I18" s="151"/>
      <c r="J18" s="129"/>
      <c r="K18" s="151"/>
      <c r="L18" s="129"/>
      <c r="M18" s="156"/>
    </row>
    <row r="19" spans="1:13" s="21" customFormat="1" ht="19.5" customHeight="1">
      <c r="A19" s="155"/>
      <c r="B19" s="153"/>
      <c r="C19" s="153"/>
      <c r="D19" s="153"/>
      <c r="E19" s="151"/>
      <c r="F19" s="129"/>
      <c r="G19" s="151"/>
      <c r="H19" s="129"/>
      <c r="I19" s="151"/>
      <c r="J19" s="129"/>
      <c r="K19" s="151"/>
      <c r="L19" s="129"/>
      <c r="M19" s="156"/>
    </row>
    <row r="20" spans="1:13" s="21" customFormat="1" ht="19.5" customHeight="1">
      <c r="A20" s="155"/>
      <c r="B20" s="153"/>
      <c r="C20" s="153"/>
      <c r="D20" s="153"/>
      <c r="E20" s="151"/>
      <c r="F20" s="129"/>
      <c r="G20" s="151"/>
      <c r="H20" s="129"/>
      <c r="I20" s="151"/>
      <c r="J20" s="129"/>
      <c r="K20" s="151"/>
      <c r="L20" s="129"/>
      <c r="M20" s="156"/>
    </row>
    <row r="21" spans="1:13" s="21" customFormat="1" ht="19.5" customHeight="1">
      <c r="A21" s="155"/>
      <c r="B21" s="153"/>
      <c r="C21" s="153"/>
      <c r="D21" s="153"/>
      <c r="E21" s="151"/>
      <c r="F21" s="129"/>
      <c r="G21" s="151"/>
      <c r="H21" s="129"/>
      <c r="I21" s="151"/>
      <c r="J21" s="129"/>
      <c r="K21" s="151"/>
      <c r="L21" s="129"/>
      <c r="M21" s="156"/>
    </row>
    <row r="22" spans="1:13" s="21" customFormat="1" ht="19.5" customHeight="1">
      <c r="A22" s="155"/>
      <c r="B22" s="153"/>
      <c r="C22" s="153"/>
      <c r="D22" s="153"/>
      <c r="E22" s="151"/>
      <c r="F22" s="129"/>
      <c r="G22" s="151"/>
      <c r="H22" s="129"/>
      <c r="I22" s="151"/>
      <c r="J22" s="129"/>
      <c r="K22" s="151"/>
      <c r="L22" s="129"/>
      <c r="M22" s="156"/>
    </row>
    <row r="23" spans="1:13" s="21" customFormat="1" ht="19.5" customHeight="1">
      <c r="A23" s="155"/>
      <c r="B23" s="153"/>
      <c r="C23" s="153"/>
      <c r="D23" s="153"/>
      <c r="E23" s="151"/>
      <c r="F23" s="129"/>
      <c r="G23" s="151"/>
      <c r="H23" s="129"/>
      <c r="I23" s="151"/>
      <c r="J23" s="129"/>
      <c r="K23" s="151"/>
      <c r="L23" s="129"/>
      <c r="M23" s="156"/>
    </row>
    <row r="24" spans="1:13" s="21" customFormat="1" ht="19.5" customHeight="1">
      <c r="A24" s="157"/>
      <c r="B24" s="158"/>
      <c r="C24" s="158"/>
      <c r="D24" s="158"/>
      <c r="E24" s="159"/>
      <c r="F24" s="160"/>
      <c r="G24" s="159"/>
      <c r="H24" s="160"/>
      <c r="I24" s="159"/>
      <c r="J24" s="160"/>
      <c r="K24" s="159"/>
      <c r="L24" s="160"/>
      <c r="M24" s="161"/>
    </row>
  </sheetData>
  <mergeCells count="10">
    <mergeCell ref="M1:M2"/>
    <mergeCell ref="A3:B3"/>
    <mergeCell ref="E1:F1"/>
    <mergeCell ref="G1:H1"/>
    <mergeCell ref="I1:J1"/>
    <mergeCell ref="K1:L1"/>
    <mergeCell ref="A1:A2"/>
    <mergeCell ref="B1:B2"/>
    <mergeCell ref="C1:C2"/>
    <mergeCell ref="D1:D2"/>
  </mergeCells>
  <printOptions horizontalCentered="1"/>
  <pageMargins left="0.5905511811023623" right="0.5905511811023623" top="0.7874015748031497" bottom="0.6692913385826772" header="0.5118110236220472" footer="0.5118110236220472"/>
  <pageSetup horizontalDpi="300" verticalDpi="300" orientation="landscape" paperSize="9" r:id="rId2"/>
  <headerFooter alignWithMargins="0">
    <oddHeader>&amp;L&amp;"굴림체,굵게"&amp;12자연석 식생 계단</oddHeader>
    <oddFooter>&amp;R&amp;"굴림체,굵게"&amp;10대한E.En.C(주)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60"/>
  <sheetViews>
    <sheetView view="pageBreakPreview" zoomScaleSheetLayoutView="100" workbookViewId="0" topLeftCell="A1">
      <selection activeCell="B5" sqref="B5"/>
    </sheetView>
  </sheetViews>
  <sheetFormatPr defaultColWidth="8.88671875" defaultRowHeight="19.5" customHeight="1"/>
  <cols>
    <col min="1" max="1" width="16.5546875" style="12" customWidth="1"/>
    <col min="2" max="2" width="13.77734375" style="12" customWidth="1"/>
    <col min="3" max="3" width="6.77734375" style="12" customWidth="1"/>
    <col min="4" max="4" width="5.77734375" style="12" customWidth="1"/>
    <col min="5" max="5" width="7.77734375" style="12" customWidth="1"/>
    <col min="6" max="6" width="8.77734375" style="12" customWidth="1"/>
    <col min="7" max="7" width="7.77734375" style="12" customWidth="1"/>
    <col min="8" max="8" width="8.77734375" style="12" customWidth="1"/>
    <col min="9" max="9" width="7.77734375" style="12" customWidth="1"/>
    <col min="10" max="10" width="8.88671875" style="12" customWidth="1"/>
    <col min="11" max="11" width="7.77734375" style="12" customWidth="1"/>
    <col min="12" max="12" width="8.77734375" style="12" customWidth="1"/>
    <col min="13" max="13" width="7.77734375" style="12" customWidth="1"/>
    <col min="14" max="16384" width="8.88671875" style="12" customWidth="1"/>
  </cols>
  <sheetData>
    <row r="1" spans="1:13" s="2" customFormat="1" ht="19.5" customHeight="1">
      <c r="A1" s="368" t="s">
        <v>12</v>
      </c>
      <c r="B1" s="370" t="s">
        <v>13</v>
      </c>
      <c r="C1" s="366" t="s">
        <v>14</v>
      </c>
      <c r="D1" s="366" t="s">
        <v>15</v>
      </c>
      <c r="E1" s="362" t="s">
        <v>24</v>
      </c>
      <c r="F1" s="362"/>
      <c r="G1" s="362" t="s">
        <v>25</v>
      </c>
      <c r="H1" s="362"/>
      <c r="I1" s="362" t="s">
        <v>26</v>
      </c>
      <c r="J1" s="362"/>
      <c r="K1" s="363" t="s">
        <v>27</v>
      </c>
      <c r="L1" s="363"/>
      <c r="M1" s="358" t="s">
        <v>28</v>
      </c>
    </row>
    <row r="2" spans="1:13" s="2" customFormat="1" ht="19.5" customHeight="1">
      <c r="A2" s="369"/>
      <c r="B2" s="371"/>
      <c r="C2" s="367"/>
      <c r="D2" s="367"/>
      <c r="E2" s="263" t="s">
        <v>21</v>
      </c>
      <c r="F2" s="263" t="s">
        <v>22</v>
      </c>
      <c r="G2" s="263" t="s">
        <v>21</v>
      </c>
      <c r="H2" s="263" t="s">
        <v>22</v>
      </c>
      <c r="I2" s="263" t="s">
        <v>21</v>
      </c>
      <c r="J2" s="263" t="s">
        <v>22</v>
      </c>
      <c r="K2" s="264" t="s">
        <v>21</v>
      </c>
      <c r="L2" s="264" t="s">
        <v>22</v>
      </c>
      <c r="M2" s="359"/>
    </row>
    <row r="3" spans="1:13" s="3" customFormat="1" ht="19.5" customHeight="1">
      <c r="A3" s="217" t="s">
        <v>11</v>
      </c>
      <c r="B3" s="209" t="s">
        <v>92</v>
      </c>
      <c r="C3" s="79"/>
      <c r="D3" s="78" t="s">
        <v>53</v>
      </c>
      <c r="E3" s="80"/>
      <c r="F3" s="80"/>
      <c r="G3" s="80"/>
      <c r="H3" s="80"/>
      <c r="I3" s="80"/>
      <c r="J3" s="80"/>
      <c r="K3" s="80"/>
      <c r="L3" s="80"/>
      <c r="M3" s="81"/>
    </row>
    <row r="4" spans="1:13" s="3" customFormat="1" ht="19.5" customHeight="1">
      <c r="A4" s="218" t="s">
        <v>91</v>
      </c>
      <c r="B4" s="196" t="s">
        <v>45</v>
      </c>
      <c r="C4" s="13">
        <v>0.32</v>
      </c>
      <c r="D4" s="15" t="s">
        <v>7</v>
      </c>
      <c r="E4" s="17">
        <f>기계경비!D5</f>
        <v>6189</v>
      </c>
      <c r="F4" s="17">
        <f>TRUNC(E4*$C4)</f>
        <v>1980</v>
      </c>
      <c r="G4" s="17">
        <f>기계경비!E5</f>
        <v>30072</v>
      </c>
      <c r="H4" s="17">
        <f>TRUNC(G4*$C4)</f>
        <v>9623</v>
      </c>
      <c r="I4" s="17">
        <f>기계경비!F5</f>
        <v>21210</v>
      </c>
      <c r="J4" s="17">
        <f>TRUNC(I4*$C4)+1</f>
        <v>6788</v>
      </c>
      <c r="K4" s="17">
        <f aca="true" t="shared" si="0" ref="K4:L6">I4+G4+E4</f>
        <v>57471</v>
      </c>
      <c r="L4" s="17">
        <f t="shared" si="0"/>
        <v>18391</v>
      </c>
      <c r="M4" s="74"/>
    </row>
    <row r="5" spans="1:13" s="3" customFormat="1" ht="19.5" customHeight="1">
      <c r="A5" s="218" t="s">
        <v>80</v>
      </c>
      <c r="B5" s="196"/>
      <c r="C5" s="14">
        <v>0.05</v>
      </c>
      <c r="D5" s="15" t="s">
        <v>8</v>
      </c>
      <c r="E5" s="17">
        <v>0</v>
      </c>
      <c r="F5" s="17">
        <f>TRUNC(E5*$C5)</f>
        <v>0</v>
      </c>
      <c r="G5" s="17">
        <f>노임단가!C4</f>
        <v>66422</v>
      </c>
      <c r="H5" s="17">
        <f>TRUNC(G5*$C5)</f>
        <v>3321</v>
      </c>
      <c r="I5" s="17">
        <v>0</v>
      </c>
      <c r="J5" s="17">
        <f>TRUNC(I5*$C5)</f>
        <v>0</v>
      </c>
      <c r="K5" s="17">
        <f t="shared" si="0"/>
        <v>66422</v>
      </c>
      <c r="L5" s="17">
        <f t="shared" si="0"/>
        <v>3321</v>
      </c>
      <c r="M5" s="74"/>
    </row>
    <row r="6" spans="1:13" s="3" customFormat="1" ht="19.5" customHeight="1">
      <c r="A6" s="218" t="s">
        <v>9</v>
      </c>
      <c r="B6" s="196"/>
      <c r="C6" s="14">
        <v>0.14</v>
      </c>
      <c r="D6" s="15" t="s">
        <v>8</v>
      </c>
      <c r="E6" s="25">
        <v>0</v>
      </c>
      <c r="F6" s="17">
        <f>TRUNC(E6*$C6)</f>
        <v>0</v>
      </c>
      <c r="G6" s="17">
        <f>노임단가!C3</f>
        <v>52585</v>
      </c>
      <c r="H6" s="17">
        <f>TRUNC(G6*$C6)</f>
        <v>7361</v>
      </c>
      <c r="I6" s="17">
        <v>0</v>
      </c>
      <c r="J6" s="17">
        <f>TRUNC(I6*$C6)</f>
        <v>0</v>
      </c>
      <c r="K6" s="17">
        <f t="shared" si="0"/>
        <v>52585</v>
      </c>
      <c r="L6" s="17">
        <f t="shared" si="0"/>
        <v>7361</v>
      </c>
      <c r="M6" s="74"/>
    </row>
    <row r="7" spans="1:13" s="3" customFormat="1" ht="19.5" customHeight="1">
      <c r="A7" s="218" t="s">
        <v>10</v>
      </c>
      <c r="B7" s="196"/>
      <c r="C7" s="13"/>
      <c r="D7" s="15"/>
      <c r="E7" s="17"/>
      <c r="F7" s="17">
        <f>SUM(F4:F6)</f>
        <v>1980</v>
      </c>
      <c r="G7" s="17"/>
      <c r="H7" s="17">
        <f>SUM(H4:H6)</f>
        <v>20305</v>
      </c>
      <c r="I7" s="17"/>
      <c r="J7" s="17">
        <f>SUM(J4:J6)</f>
        <v>6788</v>
      </c>
      <c r="K7" s="17"/>
      <c r="L7" s="17">
        <f>SUM(L4:L6)</f>
        <v>29073</v>
      </c>
      <c r="M7" s="74"/>
    </row>
    <row r="8" spans="1:14" ht="19.5" customHeight="1">
      <c r="A8" s="218"/>
      <c r="B8" s="196"/>
      <c r="C8" s="19"/>
      <c r="D8" s="15"/>
      <c r="E8" s="16"/>
      <c r="F8" s="17"/>
      <c r="G8" s="16"/>
      <c r="H8" s="17"/>
      <c r="I8" s="16"/>
      <c r="J8" s="17"/>
      <c r="K8" s="18"/>
      <c r="L8" s="18"/>
      <c r="M8" s="74"/>
      <c r="N8" s="5"/>
    </row>
    <row r="9" spans="1:14" ht="19.5" customHeight="1">
      <c r="A9" s="218" t="s">
        <v>104</v>
      </c>
      <c r="B9" s="196" t="s">
        <v>50</v>
      </c>
      <c r="C9" s="13"/>
      <c r="D9" s="15" t="s">
        <v>48</v>
      </c>
      <c r="E9" s="17"/>
      <c r="F9" s="17"/>
      <c r="G9" s="17"/>
      <c r="H9" s="17"/>
      <c r="I9" s="17"/>
      <c r="J9" s="17"/>
      <c r="K9" s="17"/>
      <c r="L9" s="18"/>
      <c r="M9" s="74"/>
      <c r="N9" s="5"/>
    </row>
    <row r="10" spans="1:13" s="21" customFormat="1" ht="19.5" customHeight="1">
      <c r="A10" s="219" t="str">
        <f>자재조사서!A5</f>
        <v>식생토</v>
      </c>
      <c r="B10" s="210" t="s">
        <v>112</v>
      </c>
      <c r="C10" s="23">
        <v>1</v>
      </c>
      <c r="D10" s="11" t="s">
        <v>46</v>
      </c>
      <c r="E10" s="17"/>
      <c r="F10" s="17">
        <f>TRUNC(E10*$C10)</f>
        <v>0</v>
      </c>
      <c r="G10" s="20">
        <v>0</v>
      </c>
      <c r="H10" s="17">
        <f>TRUNC(G10*$C10)</f>
        <v>0</v>
      </c>
      <c r="I10" s="20">
        <v>0</v>
      </c>
      <c r="J10" s="17">
        <f>TRUNC(I10*$C10)</f>
        <v>0</v>
      </c>
      <c r="K10" s="17">
        <f>I10+G10+E10</f>
        <v>0</v>
      </c>
      <c r="L10" s="17">
        <f>J10+H10+F10</f>
        <v>0</v>
      </c>
      <c r="M10" s="75" t="s">
        <v>135</v>
      </c>
    </row>
    <row r="11" spans="1:13" s="21" customFormat="1" ht="19.5" customHeight="1">
      <c r="A11" s="220" t="s">
        <v>50</v>
      </c>
      <c r="B11" s="211" t="s">
        <v>72</v>
      </c>
      <c r="C11" s="23">
        <v>1</v>
      </c>
      <c r="D11" s="11" t="s">
        <v>49</v>
      </c>
      <c r="E11" s="20">
        <f>기계단가산출!K10</f>
        <v>265</v>
      </c>
      <c r="F11" s="17">
        <f>TRUNC(E11*$C11)</f>
        <v>265</v>
      </c>
      <c r="G11" s="20">
        <f>기계단가산출!L10</f>
        <v>624</v>
      </c>
      <c r="H11" s="17">
        <f>TRUNC(G11*$C11)</f>
        <v>624</v>
      </c>
      <c r="I11" s="20">
        <f>기계단가산출!M10</f>
        <v>276</v>
      </c>
      <c r="J11" s="17">
        <f>TRUNC(I11*$C11)</f>
        <v>276</v>
      </c>
      <c r="K11" s="20">
        <f>기계단가산출!J10</f>
        <v>1165</v>
      </c>
      <c r="L11" s="17">
        <f>TRUNC(K11*$C11)</f>
        <v>1165</v>
      </c>
      <c r="M11" s="75"/>
    </row>
    <row r="12" spans="1:13" s="21" customFormat="1" ht="19.5" customHeight="1">
      <c r="A12" s="219" t="s">
        <v>47</v>
      </c>
      <c r="B12" s="212"/>
      <c r="C12" s="23"/>
      <c r="D12" s="11"/>
      <c r="E12" s="20"/>
      <c r="F12" s="20">
        <f>SUM(F10:F11)</f>
        <v>265</v>
      </c>
      <c r="G12" s="20"/>
      <c r="H12" s="20">
        <f>SUM(H10:H11)</f>
        <v>624</v>
      </c>
      <c r="I12" s="20"/>
      <c r="J12" s="20">
        <f>SUM(J10:J11)</f>
        <v>276</v>
      </c>
      <c r="K12" s="24"/>
      <c r="L12" s="10">
        <f>SUM(L10:L11)</f>
        <v>1165</v>
      </c>
      <c r="M12" s="75"/>
    </row>
    <row r="13" spans="1:14" ht="19.5" customHeight="1">
      <c r="A13" s="218"/>
      <c r="B13" s="196"/>
      <c r="C13" s="13"/>
      <c r="D13" s="15"/>
      <c r="E13" s="17"/>
      <c r="F13" s="17"/>
      <c r="G13" s="17"/>
      <c r="H13" s="17"/>
      <c r="I13" s="17"/>
      <c r="J13" s="17"/>
      <c r="K13" s="18"/>
      <c r="L13" s="18"/>
      <c r="M13" s="76"/>
      <c r="N13" s="5"/>
    </row>
    <row r="14" spans="1:13" s="21" customFormat="1" ht="19.5" customHeight="1">
      <c r="A14" s="218" t="s">
        <v>105</v>
      </c>
      <c r="B14" s="211" t="s">
        <v>158</v>
      </c>
      <c r="C14" s="22"/>
      <c r="D14" s="11" t="s">
        <v>76</v>
      </c>
      <c r="E14" s="20"/>
      <c r="F14" s="20"/>
      <c r="G14" s="20"/>
      <c r="H14" s="20"/>
      <c r="I14" s="20"/>
      <c r="J14" s="20"/>
      <c r="K14" s="20"/>
      <c r="L14" s="20"/>
      <c r="M14" s="75"/>
    </row>
    <row r="15" spans="1:13" s="21" customFormat="1" ht="19.5" customHeight="1">
      <c r="A15" s="219" t="s">
        <v>111</v>
      </c>
      <c r="B15" s="213" t="s">
        <v>110</v>
      </c>
      <c r="C15" s="23">
        <v>1</v>
      </c>
      <c r="D15" s="11" t="s">
        <v>75</v>
      </c>
      <c r="E15" s="17">
        <v>1800</v>
      </c>
      <c r="F15" s="20">
        <f>INT($C15*E15)</f>
        <v>1800</v>
      </c>
      <c r="G15" s="20">
        <v>0</v>
      </c>
      <c r="H15" s="20">
        <f>INT($C15*G15)</f>
        <v>0</v>
      </c>
      <c r="I15" s="20">
        <v>0</v>
      </c>
      <c r="J15" s="20">
        <f>INT($C15*I15)</f>
        <v>0</v>
      </c>
      <c r="K15" s="24">
        <f>SUM(E15+G15+I15)</f>
        <v>1800</v>
      </c>
      <c r="L15" s="10">
        <f>SUM($F15+$H15+$J15)</f>
        <v>1800</v>
      </c>
      <c r="M15" s="75"/>
    </row>
    <row r="16" spans="1:13" s="21" customFormat="1" ht="19.5" customHeight="1">
      <c r="A16" s="219" t="s">
        <v>73</v>
      </c>
      <c r="B16" s="214" t="s">
        <v>79</v>
      </c>
      <c r="C16" s="128">
        <v>0.005</v>
      </c>
      <c r="D16" s="11" t="s">
        <v>74</v>
      </c>
      <c r="E16" s="20">
        <v>0</v>
      </c>
      <c r="F16" s="20">
        <f>INT($C16*E16)</f>
        <v>0</v>
      </c>
      <c r="G16" s="17">
        <f>노임단가!C5</f>
        <v>74406</v>
      </c>
      <c r="H16" s="20">
        <f>INT($C16*G16)</f>
        <v>372</v>
      </c>
      <c r="I16" s="20">
        <v>0</v>
      </c>
      <c r="J16" s="20">
        <f>INT($C16*I16)</f>
        <v>0</v>
      </c>
      <c r="K16" s="24">
        <f>SUM(E16+G16+I16)</f>
        <v>74406</v>
      </c>
      <c r="L16" s="10">
        <f>SUM($F16+$H16+$J16)</f>
        <v>372</v>
      </c>
      <c r="M16" s="75"/>
    </row>
    <row r="17" spans="1:13" s="21" customFormat="1" ht="19.5" customHeight="1">
      <c r="A17" s="219" t="s">
        <v>10</v>
      </c>
      <c r="B17" s="214"/>
      <c r="C17" s="22"/>
      <c r="D17" s="11"/>
      <c r="E17" s="20"/>
      <c r="F17" s="20">
        <f>SUM(F15:F16)</f>
        <v>1800</v>
      </c>
      <c r="G17" s="20"/>
      <c r="H17" s="20">
        <f>SUM(H15:H16)</f>
        <v>372</v>
      </c>
      <c r="I17" s="20"/>
      <c r="J17" s="20">
        <f>SUM(J15:J16)</f>
        <v>0</v>
      </c>
      <c r="K17" s="20"/>
      <c r="L17" s="10">
        <f>SUM(L15:L16)</f>
        <v>2172</v>
      </c>
      <c r="M17" s="75"/>
    </row>
    <row r="18" spans="1:13" s="21" customFormat="1" ht="19.5" customHeight="1">
      <c r="A18" s="221"/>
      <c r="B18" s="214"/>
      <c r="C18" s="22"/>
      <c r="D18" s="11"/>
      <c r="E18" s="20"/>
      <c r="F18" s="20"/>
      <c r="G18" s="20"/>
      <c r="H18" s="20"/>
      <c r="I18" s="20"/>
      <c r="J18" s="20"/>
      <c r="K18" s="20"/>
      <c r="L18" s="10"/>
      <c r="M18" s="75"/>
    </row>
    <row r="19" spans="1:13" s="2" customFormat="1" ht="19.5" customHeight="1">
      <c r="A19" s="220" t="s">
        <v>184</v>
      </c>
      <c r="B19" s="215" t="s">
        <v>175</v>
      </c>
      <c r="C19" s="198"/>
      <c r="D19" s="194" t="s">
        <v>176</v>
      </c>
      <c r="E19" s="195"/>
      <c r="F19" s="195"/>
      <c r="G19" s="195"/>
      <c r="H19" s="195"/>
      <c r="I19" s="195"/>
      <c r="J19" s="195"/>
      <c r="K19" s="195"/>
      <c r="L19" s="195"/>
      <c r="M19" s="256"/>
    </row>
    <row r="20" spans="1:13" s="2" customFormat="1" ht="19.5" customHeight="1">
      <c r="A20" s="191" t="s">
        <v>177</v>
      </c>
      <c r="B20" s="192" t="s">
        <v>178</v>
      </c>
      <c r="C20" s="193">
        <v>1.15</v>
      </c>
      <c r="D20" s="194" t="s">
        <v>179</v>
      </c>
      <c r="E20" s="195">
        <v>900</v>
      </c>
      <c r="F20" s="195">
        <f>INT($C20*E20)</f>
        <v>1035</v>
      </c>
      <c r="G20" s="195"/>
      <c r="H20" s="195">
        <f>INT($C20*G20)</f>
        <v>0</v>
      </c>
      <c r="I20" s="195">
        <v>0</v>
      </c>
      <c r="J20" s="195">
        <f>INT($C20*I20)</f>
        <v>0</v>
      </c>
      <c r="K20" s="18">
        <f>SUM(E20,G20,I20)</f>
        <v>900</v>
      </c>
      <c r="L20" s="18">
        <f>SUM(F20,H20,J20)</f>
        <v>1035</v>
      </c>
      <c r="M20" s="256"/>
    </row>
    <row r="21" spans="1:13" s="2" customFormat="1" ht="19.5" customHeight="1">
      <c r="A21" s="191" t="s">
        <v>180</v>
      </c>
      <c r="B21" s="196" t="s">
        <v>181</v>
      </c>
      <c r="C21" s="13">
        <v>0.003</v>
      </c>
      <c r="D21" s="15" t="s">
        <v>182</v>
      </c>
      <c r="E21" s="195">
        <v>0</v>
      </c>
      <c r="F21" s="195">
        <f>INT($C21*E21)</f>
        <v>0</v>
      </c>
      <c r="G21" s="195">
        <f>노임단가!C3</f>
        <v>52585</v>
      </c>
      <c r="H21" s="195">
        <f>INT($C21*G21)</f>
        <v>157</v>
      </c>
      <c r="I21" s="195">
        <v>0</v>
      </c>
      <c r="J21" s="195">
        <f>INT($C21*I21)</f>
        <v>0</v>
      </c>
      <c r="K21" s="18">
        <f>SUM(E21,G21,I21)</f>
        <v>52585</v>
      </c>
      <c r="L21" s="18">
        <f>SUM(F21,H21,J21)</f>
        <v>157</v>
      </c>
      <c r="M21" s="256"/>
    </row>
    <row r="22" spans="1:13" s="2" customFormat="1" ht="19.5" customHeight="1">
      <c r="A22" s="191" t="s">
        <v>47</v>
      </c>
      <c r="B22" s="197"/>
      <c r="C22" s="198"/>
      <c r="D22" s="194"/>
      <c r="E22" s="195"/>
      <c r="F22" s="195">
        <f>SUM(F20:F21)</f>
        <v>1035</v>
      </c>
      <c r="G22" s="195"/>
      <c r="H22" s="195">
        <f>SUM(H20:H21)</f>
        <v>157</v>
      </c>
      <c r="I22" s="195"/>
      <c r="J22" s="195">
        <f>SUM(J20:J21)</f>
        <v>0</v>
      </c>
      <c r="K22" s="195"/>
      <c r="L22" s="18">
        <f>SUM(F22,H22,J22)</f>
        <v>1192</v>
      </c>
      <c r="M22" s="256"/>
    </row>
    <row r="23" spans="1:13" s="2" customFormat="1" ht="19.5" customHeight="1">
      <c r="A23" s="191"/>
      <c r="B23" s="197"/>
      <c r="C23" s="198"/>
      <c r="D23" s="194"/>
      <c r="E23" s="195"/>
      <c r="F23" s="195"/>
      <c r="G23" s="195"/>
      <c r="H23" s="195"/>
      <c r="I23" s="195"/>
      <c r="J23" s="195"/>
      <c r="K23" s="195"/>
      <c r="L23" s="18"/>
      <c r="M23" s="256"/>
    </row>
    <row r="24" spans="1:14" ht="19.5" customHeight="1">
      <c r="A24" s="341"/>
      <c r="B24" s="342"/>
      <c r="C24" s="343"/>
      <c r="D24" s="343"/>
      <c r="E24" s="344"/>
      <c r="F24" s="344"/>
      <c r="G24" s="344"/>
      <c r="H24" s="344"/>
      <c r="I24" s="344"/>
      <c r="J24" s="344"/>
      <c r="K24" s="265"/>
      <c r="L24" s="265"/>
      <c r="M24" s="345"/>
      <c r="N24" s="5"/>
    </row>
    <row r="25" spans="1:13" s="202" customFormat="1" ht="19.5" customHeight="1">
      <c r="A25" s="335" t="s">
        <v>186</v>
      </c>
      <c r="B25" s="336" t="s">
        <v>187</v>
      </c>
      <c r="C25" s="337"/>
      <c r="D25" s="338" t="s">
        <v>188</v>
      </c>
      <c r="E25" s="339"/>
      <c r="F25" s="339"/>
      <c r="G25" s="339"/>
      <c r="H25" s="339"/>
      <c r="I25" s="339"/>
      <c r="J25" s="339"/>
      <c r="K25" s="339"/>
      <c r="L25" s="339"/>
      <c r="M25" s="340"/>
    </row>
    <row r="26" spans="1:14" s="202" customFormat="1" ht="19.5" customHeight="1">
      <c r="A26" s="222" t="str">
        <f>'[1].xls].xls].xls].xls].xls].xls].xls].xls].xls].xls].xls].xls].xls]자재조사서'!A6</f>
        <v>연결구</v>
      </c>
      <c r="B26" s="216"/>
      <c r="C26" s="203">
        <v>1</v>
      </c>
      <c r="D26" s="200" t="s">
        <v>189</v>
      </c>
      <c r="E26" s="208">
        <f>'[1].xls].xls].xls].xls].xls].xls].xls].xls].xls].xls].xls].xls].xls]자재조사서'!K6</f>
        <v>2400</v>
      </c>
      <c r="F26" s="201">
        <f>TRUNC(E26*$C26)</f>
        <v>2400</v>
      </c>
      <c r="G26" s="204">
        <v>0</v>
      </c>
      <c r="H26" s="201">
        <f>TRUNC(G26*$C26)</f>
        <v>0</v>
      </c>
      <c r="I26" s="204">
        <v>0</v>
      </c>
      <c r="J26" s="201">
        <f>TRUNC(I26*$C26)</f>
        <v>0</v>
      </c>
      <c r="K26" s="205">
        <f>E26+G26+I26</f>
        <v>2400</v>
      </c>
      <c r="L26" s="205">
        <f>F26+H26+J26</f>
        <v>2400</v>
      </c>
      <c r="M26" s="257"/>
      <c r="N26" s="206"/>
    </row>
    <row r="27" spans="1:14" s="202" customFormat="1" ht="19.5" customHeight="1">
      <c r="A27" s="222" t="s">
        <v>190</v>
      </c>
      <c r="B27" s="216"/>
      <c r="C27" s="203">
        <v>0.01</v>
      </c>
      <c r="D27" s="200" t="s">
        <v>191</v>
      </c>
      <c r="E27" s="201">
        <v>0</v>
      </c>
      <c r="F27" s="201">
        <f>TRUNC(E27*$C27)</f>
        <v>0</v>
      </c>
      <c r="G27" s="208">
        <f>'[1].xls].xls].xls].xls].xls].xls].xls].xls].xls].xls].xls].xls].xls]노임단가'!C3</f>
        <v>50683</v>
      </c>
      <c r="H27" s="201">
        <f>TRUNC(G27*$C27)</f>
        <v>506</v>
      </c>
      <c r="I27" s="201">
        <v>0</v>
      </c>
      <c r="J27" s="201">
        <f>TRUNC(I27*$C27)</f>
        <v>0</v>
      </c>
      <c r="K27" s="205">
        <f>E27+G27+I27</f>
        <v>50683</v>
      </c>
      <c r="L27" s="205">
        <f>F27+H27+J27</f>
        <v>506</v>
      </c>
      <c r="M27" s="257"/>
      <c r="N27" s="206"/>
    </row>
    <row r="28" spans="1:13" s="202" customFormat="1" ht="19.5" customHeight="1">
      <c r="A28" s="222" t="s">
        <v>192</v>
      </c>
      <c r="B28" s="216"/>
      <c r="C28" s="199"/>
      <c r="D28" s="200"/>
      <c r="E28" s="201"/>
      <c r="F28" s="201">
        <f>SUM(F26:F27)</f>
        <v>2400</v>
      </c>
      <c r="G28" s="201"/>
      <c r="H28" s="201">
        <f>SUM(H26:H27)</f>
        <v>506</v>
      </c>
      <c r="I28" s="201"/>
      <c r="J28" s="207">
        <f>SUM(J26:J27)</f>
        <v>0</v>
      </c>
      <c r="K28" s="201"/>
      <c r="L28" s="201">
        <f>SUM(L26:L27)</f>
        <v>2906</v>
      </c>
      <c r="M28" s="257"/>
    </row>
    <row r="29" spans="1:14" ht="19.5" customHeight="1">
      <c r="A29" s="73"/>
      <c r="B29" s="13"/>
      <c r="C29" s="242"/>
      <c r="D29" s="15"/>
      <c r="E29" s="17"/>
      <c r="F29" s="17"/>
      <c r="G29" s="17"/>
      <c r="H29" s="17"/>
      <c r="I29" s="17"/>
      <c r="J29" s="17"/>
      <c r="K29" s="18"/>
      <c r="L29" s="18"/>
      <c r="M29" s="74"/>
      <c r="N29" s="5"/>
    </row>
    <row r="30" spans="1:14" ht="19.5" customHeight="1">
      <c r="A30" s="73"/>
      <c r="B30" s="13"/>
      <c r="C30" s="242"/>
      <c r="D30" s="15"/>
      <c r="E30" s="17"/>
      <c r="F30" s="243"/>
      <c r="G30" s="17"/>
      <c r="H30" s="17"/>
      <c r="I30" s="17"/>
      <c r="J30" s="17"/>
      <c r="K30" s="18"/>
      <c r="L30" s="18"/>
      <c r="M30" s="74"/>
      <c r="N30" s="5"/>
    </row>
    <row r="31" spans="1:14" ht="19.5" customHeight="1">
      <c r="A31" s="73"/>
      <c r="B31" s="13"/>
      <c r="C31" s="242"/>
      <c r="D31" s="15"/>
      <c r="E31" s="17"/>
      <c r="F31" s="17"/>
      <c r="G31" s="17"/>
      <c r="H31" s="17"/>
      <c r="I31" s="17"/>
      <c r="J31" s="17"/>
      <c r="K31" s="18"/>
      <c r="L31" s="18"/>
      <c r="M31" s="74"/>
      <c r="N31" s="5"/>
    </row>
    <row r="32" spans="1:14" ht="19.5" customHeight="1">
      <c r="A32" s="73"/>
      <c r="B32" s="13"/>
      <c r="C32" s="244"/>
      <c r="D32" s="15"/>
      <c r="E32" s="17"/>
      <c r="F32" s="17"/>
      <c r="G32" s="17"/>
      <c r="H32" s="17"/>
      <c r="I32" s="17"/>
      <c r="J32" s="17"/>
      <c r="K32" s="18"/>
      <c r="L32" s="18"/>
      <c r="M32" s="74"/>
      <c r="N32" s="5"/>
    </row>
    <row r="33" spans="1:14" ht="19.5" customHeight="1">
      <c r="A33" s="73"/>
      <c r="B33" s="245"/>
      <c r="C33" s="246"/>
      <c r="D33" s="15"/>
      <c r="E33" s="17"/>
      <c r="F33" s="17"/>
      <c r="G33" s="17"/>
      <c r="H33" s="17"/>
      <c r="I33" s="17"/>
      <c r="J33" s="17"/>
      <c r="K33" s="18"/>
      <c r="L33" s="18"/>
      <c r="M33" s="74"/>
      <c r="N33" s="5"/>
    </row>
    <row r="34" spans="1:14" ht="19.5" customHeight="1">
      <c r="A34" s="73"/>
      <c r="B34" s="13"/>
      <c r="C34" s="25"/>
      <c r="D34" s="13"/>
      <c r="E34" s="17"/>
      <c r="F34" s="17"/>
      <c r="G34" s="17"/>
      <c r="H34" s="17"/>
      <c r="I34" s="17"/>
      <c r="J34" s="17"/>
      <c r="K34" s="18"/>
      <c r="L34" s="18"/>
      <c r="M34" s="74"/>
      <c r="N34" s="5"/>
    </row>
    <row r="35" spans="1:14" ht="19.5" customHeight="1">
      <c r="A35" s="73"/>
      <c r="B35" s="13"/>
      <c r="C35" s="13"/>
      <c r="D35" s="15"/>
      <c r="E35" s="13"/>
      <c r="F35" s="17"/>
      <c r="G35" s="13"/>
      <c r="H35" s="17"/>
      <c r="I35" s="13"/>
      <c r="J35" s="17"/>
      <c r="K35" s="18"/>
      <c r="L35" s="18"/>
      <c r="M35" s="74"/>
      <c r="N35" s="5"/>
    </row>
    <row r="36" spans="1:14" ht="19.5" customHeight="1">
      <c r="A36" s="131"/>
      <c r="B36" s="13"/>
      <c r="C36" s="13"/>
      <c r="D36" s="15"/>
      <c r="E36" s="13"/>
      <c r="F36" s="17"/>
      <c r="G36" s="13"/>
      <c r="H36" s="17"/>
      <c r="I36" s="13"/>
      <c r="J36" s="17"/>
      <c r="K36" s="18"/>
      <c r="L36" s="18"/>
      <c r="M36" s="74"/>
      <c r="N36" s="5"/>
    </row>
    <row r="37" spans="1:14" ht="19.5" customHeight="1">
      <c r="A37" s="73"/>
      <c r="B37" s="13"/>
      <c r="C37" s="246"/>
      <c r="D37" s="15"/>
      <c r="E37" s="17"/>
      <c r="F37" s="17"/>
      <c r="G37" s="17"/>
      <c r="H37" s="17"/>
      <c r="I37" s="17"/>
      <c r="J37" s="17"/>
      <c r="K37" s="18"/>
      <c r="L37" s="18"/>
      <c r="M37" s="74"/>
      <c r="N37" s="5"/>
    </row>
    <row r="38" spans="1:14" ht="19.5" customHeight="1">
      <c r="A38" s="73"/>
      <c r="B38" s="13"/>
      <c r="C38" s="25"/>
      <c r="D38" s="15"/>
      <c r="E38" s="17"/>
      <c r="F38" s="17"/>
      <c r="G38" s="17"/>
      <c r="H38" s="17"/>
      <c r="I38" s="17"/>
      <c r="J38" s="17"/>
      <c r="K38" s="18"/>
      <c r="L38" s="18"/>
      <c r="M38" s="74"/>
      <c r="N38" s="5"/>
    </row>
    <row r="39" spans="1:14" ht="19.5" customHeight="1">
      <c r="A39" s="73"/>
      <c r="B39" s="13"/>
      <c r="C39" s="13"/>
      <c r="D39" s="13"/>
      <c r="E39" s="17"/>
      <c r="F39" s="17"/>
      <c r="G39" s="17"/>
      <c r="H39" s="17"/>
      <c r="I39" s="17"/>
      <c r="J39" s="17"/>
      <c r="K39" s="18"/>
      <c r="L39" s="18"/>
      <c r="M39" s="74"/>
      <c r="N39" s="5"/>
    </row>
    <row r="40" spans="1:13" s="21" customFormat="1" ht="19.5" customHeight="1">
      <c r="A40" s="247"/>
      <c r="B40" s="11"/>
      <c r="C40" s="248"/>
      <c r="D40" s="11"/>
      <c r="E40" s="20"/>
      <c r="F40" s="20"/>
      <c r="G40" s="20"/>
      <c r="H40" s="20"/>
      <c r="I40" s="20"/>
      <c r="J40" s="20"/>
      <c r="K40" s="20"/>
      <c r="L40" s="10"/>
      <c r="M40" s="249"/>
    </row>
    <row r="41" spans="1:13" s="21" customFormat="1" ht="19.5" customHeight="1">
      <c r="A41" s="247"/>
      <c r="B41" s="11"/>
      <c r="C41" s="248"/>
      <c r="D41" s="11"/>
      <c r="E41" s="20"/>
      <c r="F41" s="20"/>
      <c r="G41" s="20"/>
      <c r="H41" s="20"/>
      <c r="I41" s="20"/>
      <c r="J41" s="20"/>
      <c r="K41" s="20"/>
      <c r="L41" s="10"/>
      <c r="M41" s="249"/>
    </row>
    <row r="42" spans="1:13" s="21" customFormat="1" ht="19.5" customHeight="1">
      <c r="A42" s="247"/>
      <c r="B42" s="11"/>
      <c r="C42" s="248"/>
      <c r="D42" s="11"/>
      <c r="E42" s="20"/>
      <c r="F42" s="20"/>
      <c r="G42" s="20"/>
      <c r="H42" s="20"/>
      <c r="I42" s="20"/>
      <c r="J42" s="20"/>
      <c r="K42" s="20"/>
      <c r="L42" s="10"/>
      <c r="M42" s="249"/>
    </row>
    <row r="43" spans="1:13" s="21" customFormat="1" ht="19.5" customHeight="1">
      <c r="A43" s="247"/>
      <c r="B43" s="11"/>
      <c r="C43" s="22"/>
      <c r="D43" s="11"/>
      <c r="E43" s="20"/>
      <c r="F43" s="20"/>
      <c r="G43" s="20"/>
      <c r="H43" s="20"/>
      <c r="I43" s="20"/>
      <c r="J43" s="20"/>
      <c r="K43" s="20"/>
      <c r="L43" s="10"/>
      <c r="M43" s="75"/>
    </row>
    <row r="44" spans="1:13" s="21" customFormat="1" ht="19.5" customHeight="1">
      <c r="A44" s="247"/>
      <c r="B44" s="11"/>
      <c r="C44" s="11"/>
      <c r="D44" s="11"/>
      <c r="E44" s="10"/>
      <c r="F44" s="20"/>
      <c r="G44" s="10"/>
      <c r="H44" s="20"/>
      <c r="I44" s="10"/>
      <c r="J44" s="10"/>
      <c r="K44" s="20"/>
      <c r="L44" s="10"/>
      <c r="M44" s="75"/>
    </row>
    <row r="45" spans="1:13" s="21" customFormat="1" ht="19.5" customHeight="1">
      <c r="A45" s="247"/>
      <c r="B45" s="11"/>
      <c r="C45" s="11"/>
      <c r="D45" s="11"/>
      <c r="E45" s="10"/>
      <c r="F45" s="20"/>
      <c r="G45" s="10"/>
      <c r="H45" s="20"/>
      <c r="I45" s="10"/>
      <c r="J45" s="10"/>
      <c r="K45" s="10"/>
      <c r="L45" s="10"/>
      <c r="M45" s="75"/>
    </row>
    <row r="46" spans="1:13" s="21" customFormat="1" ht="19.5" customHeight="1">
      <c r="A46" s="250"/>
      <c r="B46" s="251"/>
      <c r="C46" s="252"/>
      <c r="D46" s="251"/>
      <c r="E46" s="253"/>
      <c r="F46" s="254"/>
      <c r="G46" s="253"/>
      <c r="H46" s="254"/>
      <c r="I46" s="253"/>
      <c r="J46" s="253"/>
      <c r="K46" s="254"/>
      <c r="L46" s="253"/>
      <c r="M46" s="255"/>
    </row>
    <row r="47" spans="1:13" s="21" customFormat="1" ht="19.5" customHeight="1">
      <c r="A47" s="26"/>
      <c r="B47" s="26"/>
      <c r="C47" s="29"/>
      <c r="D47" s="26"/>
      <c r="E47" s="27"/>
      <c r="F47" s="27"/>
      <c r="G47" s="27"/>
      <c r="H47" s="27"/>
      <c r="I47" s="27"/>
      <c r="J47" s="27"/>
      <c r="K47" s="27"/>
      <c r="L47" s="28"/>
      <c r="M47" s="26"/>
    </row>
    <row r="48" spans="1:13" s="21" customFormat="1" ht="19.5" customHeight="1">
      <c r="A48" s="26"/>
      <c r="B48" s="26"/>
      <c r="C48" s="29"/>
      <c r="D48" s="26"/>
      <c r="E48" s="27"/>
      <c r="F48" s="27"/>
      <c r="G48" s="27"/>
      <c r="H48" s="27"/>
      <c r="I48" s="27"/>
      <c r="J48" s="27"/>
      <c r="K48" s="27"/>
      <c r="L48" s="28"/>
      <c r="M48" s="26"/>
    </row>
    <row r="49" spans="1:14" ht="19.5" customHeight="1">
      <c r="A49" s="5"/>
      <c r="B49" s="5"/>
      <c r="C49" s="5"/>
      <c r="D49" s="7"/>
      <c r="E49" s="5"/>
      <c r="F49" s="8"/>
      <c r="G49" s="5"/>
      <c r="H49" s="8"/>
      <c r="I49" s="5"/>
      <c r="J49" s="8"/>
      <c r="K49" s="5"/>
      <c r="L49" s="8"/>
      <c r="M49" s="5"/>
      <c r="N49" s="5"/>
    </row>
    <row r="50" spans="1:14" ht="19.5" customHeight="1">
      <c r="A50" s="5"/>
      <c r="B50" s="5"/>
      <c r="C50" s="5"/>
      <c r="D50" s="7"/>
      <c r="E50" s="30"/>
      <c r="F50" s="8"/>
      <c r="G50" s="30"/>
      <c r="H50" s="8"/>
      <c r="I50" s="30"/>
      <c r="J50" s="8"/>
      <c r="K50" s="9"/>
      <c r="L50" s="9"/>
      <c r="M50" s="5"/>
      <c r="N50" s="5"/>
    </row>
    <row r="51" spans="1:14" ht="19.5" customHeight="1">
      <c r="A51" s="5"/>
      <c r="B51" s="5"/>
      <c r="C51" s="5"/>
      <c r="D51" s="5"/>
      <c r="E51" s="8"/>
      <c r="F51" s="8"/>
      <c r="G51" s="8"/>
      <c r="H51" s="8"/>
      <c r="I51" s="8"/>
      <c r="J51" s="8"/>
      <c r="K51" s="8"/>
      <c r="L51" s="9"/>
      <c r="M51" s="5"/>
      <c r="N51" s="5"/>
    </row>
    <row r="52" spans="1:14" ht="19.5" customHeight="1">
      <c r="A52" s="5"/>
      <c r="B52" s="5"/>
      <c r="C52" s="5"/>
      <c r="D52" s="7"/>
      <c r="E52" s="5"/>
      <c r="F52" s="8"/>
      <c r="G52" s="5"/>
      <c r="H52" s="8"/>
      <c r="I52" s="5"/>
      <c r="J52" s="8"/>
      <c r="K52" s="5"/>
      <c r="L52" s="8"/>
      <c r="M52" s="5"/>
      <c r="N52" s="5"/>
    </row>
    <row r="53" spans="1:14" ht="19.5" customHeight="1">
      <c r="A53" s="5"/>
      <c r="B53" s="5"/>
      <c r="C53" s="5"/>
      <c r="D53" s="7"/>
      <c r="E53" s="5"/>
      <c r="F53" s="8"/>
      <c r="G53" s="5"/>
      <c r="H53" s="8"/>
      <c r="I53" s="5"/>
      <c r="J53" s="8"/>
      <c r="K53" s="5"/>
      <c r="L53" s="8"/>
      <c r="M53" s="5"/>
      <c r="N53" s="5"/>
    </row>
    <row r="54" spans="1:14" ht="19.5" customHeight="1">
      <c r="A54" s="5"/>
      <c r="B54" s="5"/>
      <c r="C54" s="5"/>
      <c r="D54" s="7"/>
      <c r="E54" s="30"/>
      <c r="F54" s="8"/>
      <c r="G54" s="30"/>
      <c r="H54" s="8"/>
      <c r="I54" s="30"/>
      <c r="J54" s="8"/>
      <c r="K54" s="9"/>
      <c r="L54" s="9"/>
      <c r="M54" s="5"/>
      <c r="N54" s="5"/>
    </row>
    <row r="55" spans="1:14" ht="19.5" customHeight="1">
      <c r="A55" s="5"/>
      <c r="B55" s="5"/>
      <c r="C55" s="5"/>
      <c r="D55" s="5"/>
      <c r="E55" s="8"/>
      <c r="F55" s="8"/>
      <c r="G55" s="8"/>
      <c r="H55" s="8"/>
      <c r="I55" s="8"/>
      <c r="J55" s="8"/>
      <c r="K55" s="8"/>
      <c r="L55" s="9"/>
      <c r="M55" s="5"/>
      <c r="N55" s="5"/>
    </row>
    <row r="56" spans="1:14" ht="19.5" customHeight="1">
      <c r="A56" s="5"/>
      <c r="B56" s="5"/>
      <c r="C56" s="5"/>
      <c r="D56" s="7"/>
      <c r="E56" s="5"/>
      <c r="F56" s="8"/>
      <c r="G56" s="5"/>
      <c r="H56" s="8"/>
      <c r="I56" s="5"/>
      <c r="J56" s="8"/>
      <c r="K56" s="5"/>
      <c r="L56" s="8"/>
      <c r="M56" s="5"/>
      <c r="N56" s="5"/>
    </row>
    <row r="57" spans="1:14" ht="19.5" customHeight="1">
      <c r="A57" s="5"/>
      <c r="B57" s="5"/>
      <c r="C57" s="5"/>
      <c r="D57" s="7"/>
      <c r="E57" s="5"/>
      <c r="F57" s="8"/>
      <c r="G57" s="5"/>
      <c r="H57" s="8"/>
      <c r="I57" s="5"/>
      <c r="J57" s="8"/>
      <c r="K57" s="5"/>
      <c r="L57" s="8"/>
      <c r="M57" s="5"/>
      <c r="N57" s="5"/>
    </row>
    <row r="58" spans="1:14" ht="19.5" customHeight="1">
      <c r="A58" s="5"/>
      <c r="B58" s="5"/>
      <c r="C58" s="5"/>
      <c r="D58" s="7"/>
      <c r="E58" s="30"/>
      <c r="F58" s="8"/>
      <c r="G58" s="30"/>
      <c r="H58" s="8"/>
      <c r="I58" s="30"/>
      <c r="J58" s="8"/>
      <c r="K58" s="9"/>
      <c r="L58" s="9"/>
      <c r="M58" s="5"/>
      <c r="N58" s="5"/>
    </row>
    <row r="59" spans="1:14" ht="19.5" customHeight="1">
      <c r="A59" s="5"/>
      <c r="B59" s="5"/>
      <c r="C59" s="5"/>
      <c r="D59" s="5"/>
      <c r="E59" s="8"/>
      <c r="F59" s="8"/>
      <c r="G59" s="8"/>
      <c r="H59" s="8"/>
      <c r="I59" s="8"/>
      <c r="J59" s="8"/>
      <c r="K59" s="8"/>
      <c r="L59" s="9"/>
      <c r="M59" s="5"/>
      <c r="N59" s="5"/>
    </row>
    <row r="60" spans="1:14" ht="19.5" customHeight="1">
      <c r="A60" s="5"/>
      <c r="B60" s="5"/>
      <c r="C60" s="5"/>
      <c r="D60" s="7"/>
      <c r="E60" s="5"/>
      <c r="F60" s="8"/>
      <c r="G60" s="5"/>
      <c r="H60" s="8"/>
      <c r="I60" s="5"/>
      <c r="J60" s="8"/>
      <c r="K60" s="5"/>
      <c r="L60" s="8"/>
      <c r="M60" s="5"/>
      <c r="N60" s="5"/>
    </row>
  </sheetData>
  <mergeCells count="9">
    <mergeCell ref="A1:A2"/>
    <mergeCell ref="B1:B2"/>
    <mergeCell ref="C1:C2"/>
    <mergeCell ref="D1:D2"/>
    <mergeCell ref="M1:M2"/>
    <mergeCell ref="E1:F1"/>
    <mergeCell ref="G1:H1"/>
    <mergeCell ref="I1:J1"/>
    <mergeCell ref="K1:L1"/>
  </mergeCells>
  <printOptions horizontalCentered="1"/>
  <pageMargins left="0.5905511811023623" right="0.5905511811023623" top="0.7874015748031497" bottom="0.6692913385826772" header="0.5118110236220472" footer="0.5118110236220472"/>
  <pageSetup horizontalDpi="300" verticalDpi="300" orientation="landscape" paperSize="9" r:id="rId1"/>
  <headerFooter alignWithMargins="0">
    <oddHeader>&amp;L&amp;"굴림체,굵게"&amp;12자연석 식생 계단</oddHeader>
    <oddFooter>&amp;R&amp;"굴림체,굵게"&amp;10대한E.En.C(주)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8" sqref="H18"/>
    </sheetView>
  </sheetViews>
  <sheetFormatPr defaultColWidth="8.88671875" defaultRowHeight="13.5"/>
  <cols>
    <col min="1" max="1" width="16.77734375" style="169" customWidth="1"/>
    <col min="2" max="4" width="10.77734375" style="169" customWidth="1"/>
    <col min="5" max="5" width="13.77734375" style="169" customWidth="1"/>
    <col min="6" max="16384" width="8.88671875" style="169" customWidth="1"/>
  </cols>
  <sheetData>
    <row r="1" spans="1:5" ht="19.5" customHeight="1">
      <c r="A1" s="179" t="s">
        <v>173</v>
      </c>
      <c r="B1" s="179"/>
      <c r="C1" s="179"/>
      <c r="D1" s="179"/>
      <c r="E1" s="179"/>
    </row>
    <row r="2" ht="19.5" customHeight="1">
      <c r="A2" s="169" t="s">
        <v>172</v>
      </c>
    </row>
    <row r="3" ht="19.5" customHeight="1">
      <c r="A3" s="169" t="s">
        <v>114</v>
      </c>
    </row>
    <row r="4" ht="19.5" customHeight="1">
      <c r="A4" s="169" t="s">
        <v>115</v>
      </c>
    </row>
    <row r="5" ht="19.5" customHeight="1">
      <c r="E5" s="169" t="s">
        <v>116</v>
      </c>
    </row>
    <row r="6" spans="1:5" ht="19.5" customHeight="1">
      <c r="A6" s="60" t="s">
        <v>118</v>
      </c>
      <c r="B6" s="171" t="s">
        <v>119</v>
      </c>
      <c r="C6" s="171" t="s">
        <v>120</v>
      </c>
      <c r="D6" s="171" t="s">
        <v>121</v>
      </c>
      <c r="E6" s="372" t="s">
        <v>122</v>
      </c>
    </row>
    <row r="7" spans="1:5" ht="19.5" customHeight="1">
      <c r="A7" s="60" t="s">
        <v>123</v>
      </c>
      <c r="B7" s="172" t="s">
        <v>124</v>
      </c>
      <c r="C7" s="172" t="s">
        <v>124</v>
      </c>
      <c r="D7" s="172" t="s">
        <v>125</v>
      </c>
      <c r="E7" s="373"/>
    </row>
    <row r="8" spans="1:5" ht="19.5" customHeight="1">
      <c r="A8" s="173" t="s">
        <v>126</v>
      </c>
      <c r="B8" s="174">
        <v>0.05</v>
      </c>
      <c r="C8" s="174">
        <v>0.14</v>
      </c>
      <c r="D8" s="174">
        <v>0.46</v>
      </c>
      <c r="E8" s="175" t="s">
        <v>127</v>
      </c>
    </row>
    <row r="9" spans="1:5" ht="19.5" customHeight="1">
      <c r="A9" s="176" t="s">
        <v>128</v>
      </c>
      <c r="B9" s="177">
        <v>0.06</v>
      </c>
      <c r="C9" s="177">
        <v>0.19</v>
      </c>
      <c r="D9" s="177">
        <v>0.61</v>
      </c>
      <c r="E9" s="178"/>
    </row>
    <row r="10" spans="1:5" ht="19.5" customHeight="1">
      <c r="A10" s="176" t="s">
        <v>129</v>
      </c>
      <c r="B10" s="177">
        <v>0.07</v>
      </c>
      <c r="C10" s="177">
        <v>0.24</v>
      </c>
      <c r="D10" s="177">
        <v>0.76</v>
      </c>
      <c r="E10" s="178"/>
    </row>
    <row r="11" spans="1:5" ht="19.5" customHeight="1">
      <c r="A11" s="176" t="s">
        <v>130</v>
      </c>
      <c r="B11" s="177">
        <v>0.09</v>
      </c>
      <c r="C11" s="177">
        <v>0.3</v>
      </c>
      <c r="D11" s="177">
        <v>0.96</v>
      </c>
      <c r="E11" s="178"/>
    </row>
    <row r="12" spans="1:5" ht="19.5" customHeight="1">
      <c r="A12" s="176" t="s">
        <v>131</v>
      </c>
      <c r="B12" s="177">
        <v>0.11</v>
      </c>
      <c r="C12" s="177">
        <v>0.38</v>
      </c>
      <c r="D12" s="177">
        <v>1.2</v>
      </c>
      <c r="E12" s="178"/>
    </row>
    <row r="13" spans="1:5" ht="19.5" customHeight="1">
      <c r="A13" s="176" t="s">
        <v>132</v>
      </c>
      <c r="B13" s="177">
        <v>0.13</v>
      </c>
      <c r="C13" s="177">
        <v>0.45</v>
      </c>
      <c r="D13" s="177">
        <v>1.43</v>
      </c>
      <c r="E13" s="178"/>
    </row>
    <row r="14" spans="1:5" ht="19.5" customHeight="1">
      <c r="A14" s="176" t="s">
        <v>133</v>
      </c>
      <c r="B14" s="177">
        <v>0.15</v>
      </c>
      <c r="C14" s="177">
        <v>0.53</v>
      </c>
      <c r="D14" s="177">
        <v>1.67</v>
      </c>
      <c r="E14" s="178"/>
    </row>
    <row r="15" spans="1:5" ht="19.5" customHeight="1">
      <c r="A15" s="176" t="s">
        <v>134</v>
      </c>
      <c r="B15" s="177">
        <v>0.18</v>
      </c>
      <c r="C15" s="177">
        <v>0.6</v>
      </c>
      <c r="D15" s="177">
        <v>1.9</v>
      </c>
      <c r="E15" s="178"/>
    </row>
    <row r="16" spans="1:5" ht="19.5" customHeight="1">
      <c r="A16" s="169" t="s">
        <v>174</v>
      </c>
      <c r="B16" s="170"/>
      <c r="C16" s="170"/>
      <c r="D16" s="170"/>
      <c r="E16" s="170"/>
    </row>
    <row r="17" spans="1:5" ht="19.5" customHeight="1">
      <c r="A17" s="169" t="s">
        <v>117</v>
      </c>
      <c r="B17" s="170"/>
      <c r="C17" s="170"/>
      <c r="D17" s="170"/>
      <c r="E17" s="170"/>
    </row>
    <row r="18" spans="2:5" ht="19.5" customHeight="1">
      <c r="B18" s="170"/>
      <c r="C18" s="170"/>
      <c r="D18" s="170"/>
      <c r="E18" s="170"/>
    </row>
  </sheetData>
  <mergeCells count="1">
    <mergeCell ref="E6:E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&amp;R&amp;"굴림체,굵게"&amp;10대한E.En.C(주)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226"/>
  <sheetViews>
    <sheetView workbookViewId="0" topLeftCell="A1">
      <selection activeCell="B29" sqref="B29"/>
    </sheetView>
  </sheetViews>
  <sheetFormatPr defaultColWidth="8.88671875" defaultRowHeight="22.5" customHeight="1"/>
  <cols>
    <col min="1" max="1" width="12.99609375" style="106" customWidth="1"/>
    <col min="2" max="2" width="51.99609375" style="106" customWidth="1"/>
    <col min="3" max="3" width="9.77734375" style="106" customWidth="1"/>
    <col min="4" max="4" width="1.66796875" style="106" customWidth="1"/>
    <col min="5" max="5" width="4.10546875" style="106" customWidth="1"/>
    <col min="6" max="7" width="4.99609375" style="106" customWidth="1"/>
    <col min="8" max="9" width="2.99609375" style="106" customWidth="1"/>
    <col min="10" max="10" width="4.99609375" style="106" customWidth="1"/>
    <col min="11" max="11" width="2.99609375" style="106" customWidth="1"/>
    <col min="12" max="12" width="1.66796875" style="107" customWidth="1"/>
    <col min="13" max="13" width="3.6640625" style="106" customWidth="1"/>
    <col min="14" max="14" width="2.3359375" style="107" customWidth="1"/>
    <col min="15" max="15" width="4.99609375" style="106" customWidth="1"/>
    <col min="16" max="16" width="2.99609375" style="106" customWidth="1"/>
    <col min="17" max="17" width="3.6640625" style="106" customWidth="1"/>
    <col min="18" max="18" width="2.3359375" style="106" customWidth="1"/>
    <col min="19" max="20" width="1.66796875" style="106" customWidth="1"/>
    <col min="21" max="21" width="3.99609375" style="106" customWidth="1"/>
    <col min="22" max="22" width="7.77734375" style="108" customWidth="1"/>
    <col min="23" max="23" width="7.6640625" style="106" customWidth="1"/>
    <col min="24" max="16384" width="8.88671875" style="106" customWidth="1"/>
  </cols>
  <sheetData>
    <row r="1" spans="1:23" s="84" customFormat="1" ht="22.5" customHeight="1" thickBot="1">
      <c r="A1" s="333" t="s">
        <v>93</v>
      </c>
      <c r="B1" s="334" t="s">
        <v>94</v>
      </c>
      <c r="C1" s="333" t="s">
        <v>95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 t="s">
        <v>96</v>
      </c>
      <c r="V1" s="83" t="s">
        <v>97</v>
      </c>
      <c r="W1" s="82" t="s">
        <v>98</v>
      </c>
    </row>
    <row r="2" spans="1:22" s="84" customFormat="1" ht="22.5" customHeight="1" thickTop="1">
      <c r="A2" s="180" t="s">
        <v>138</v>
      </c>
      <c r="B2" s="86"/>
      <c r="C2" s="85"/>
      <c r="L2" s="82"/>
      <c r="N2" s="82"/>
      <c r="U2" s="82"/>
      <c r="V2" s="83"/>
    </row>
    <row r="3" spans="1:22" s="84" customFormat="1" ht="22.5" customHeight="1">
      <c r="A3" s="85" t="s">
        <v>99</v>
      </c>
      <c r="B3" s="86" t="s">
        <v>161</v>
      </c>
      <c r="C3" s="88">
        <v>1.61</v>
      </c>
      <c r="L3" s="82"/>
      <c r="N3" s="82"/>
      <c r="U3" s="82"/>
      <c r="V3" s="83"/>
    </row>
    <row r="4" spans="1:22" s="84" customFormat="1" ht="22.5" customHeight="1">
      <c r="A4" s="85"/>
      <c r="B4" s="86"/>
      <c r="C4" s="85"/>
      <c r="L4" s="82"/>
      <c r="N4" s="82"/>
      <c r="U4" s="82"/>
      <c r="V4" s="83"/>
    </row>
    <row r="5" spans="1:22" s="84" customFormat="1" ht="22.5" customHeight="1">
      <c r="A5" s="85"/>
      <c r="B5" s="86"/>
      <c r="C5" s="88"/>
      <c r="L5" s="82"/>
      <c r="N5" s="82"/>
      <c r="U5" s="82"/>
      <c r="V5" s="83"/>
    </row>
    <row r="6" spans="1:22" s="84" customFormat="1" ht="22.5" customHeight="1">
      <c r="A6" s="85" t="s">
        <v>100</v>
      </c>
      <c r="B6" s="86" t="s">
        <v>167</v>
      </c>
      <c r="C6" s="88">
        <v>0.32</v>
      </c>
      <c r="L6" s="82"/>
      <c r="N6" s="82"/>
      <c r="U6" s="82"/>
      <c r="V6" s="83"/>
    </row>
    <row r="7" spans="1:22" s="84" customFormat="1" ht="22.5" customHeight="1">
      <c r="A7" s="88" t="s">
        <v>101</v>
      </c>
      <c r="B7" s="86"/>
      <c r="C7" s="88"/>
      <c r="L7" s="82"/>
      <c r="N7" s="82"/>
      <c r="U7" s="82"/>
      <c r="V7" s="83"/>
    </row>
    <row r="8" spans="1:22" s="84" customFormat="1" ht="22.5" customHeight="1">
      <c r="A8" s="85"/>
      <c r="B8" s="86"/>
      <c r="C8" s="88"/>
      <c r="L8" s="82"/>
      <c r="N8" s="82"/>
      <c r="U8" s="82"/>
      <c r="V8" s="83"/>
    </row>
    <row r="9" spans="1:22" s="84" customFormat="1" ht="22.5" customHeight="1">
      <c r="A9" s="85" t="s">
        <v>102</v>
      </c>
      <c r="B9" s="86" t="s">
        <v>162</v>
      </c>
      <c r="C9" s="88">
        <v>0.9</v>
      </c>
      <c r="L9" s="82"/>
      <c r="N9" s="82"/>
      <c r="U9" s="82"/>
      <c r="V9" s="83"/>
    </row>
    <row r="10" spans="1:22" s="84" customFormat="1" ht="22.5" customHeight="1">
      <c r="A10" s="88" t="s">
        <v>103</v>
      </c>
      <c r="B10" s="87"/>
      <c r="C10" s="88"/>
      <c r="D10" s="82"/>
      <c r="E10" s="82"/>
      <c r="F10" s="82"/>
      <c r="G10" s="89"/>
      <c r="H10" s="89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90"/>
    </row>
    <row r="11" spans="1:22" s="84" customFormat="1" ht="22.5" customHeight="1">
      <c r="A11" s="85"/>
      <c r="B11" s="87"/>
      <c r="C11" s="88"/>
      <c r="D11" s="82"/>
      <c r="E11" s="82"/>
      <c r="F11" s="82"/>
      <c r="G11" s="82"/>
      <c r="H11" s="89"/>
      <c r="I11" s="91"/>
      <c r="L11" s="82"/>
      <c r="N11" s="82"/>
      <c r="U11" s="82"/>
      <c r="V11" s="90"/>
    </row>
    <row r="12" spans="1:22" s="84" customFormat="1" ht="22.5" customHeight="1">
      <c r="A12" s="85" t="s">
        <v>159</v>
      </c>
      <c r="B12" s="86" t="s">
        <v>170</v>
      </c>
      <c r="C12" s="88">
        <v>0.2</v>
      </c>
      <c r="D12" s="82"/>
      <c r="E12" s="82"/>
      <c r="G12" s="82"/>
      <c r="H12" s="82"/>
      <c r="I12" s="82"/>
      <c r="J12" s="82"/>
      <c r="L12" s="82"/>
      <c r="N12" s="82"/>
      <c r="O12" s="92"/>
      <c r="P12" s="92"/>
      <c r="Q12" s="92"/>
      <c r="R12" s="93"/>
      <c r="S12" s="92"/>
      <c r="T12" s="92"/>
      <c r="U12" s="82"/>
      <c r="V12" s="94"/>
    </row>
    <row r="13" spans="1:22" s="84" customFormat="1" ht="22.5" customHeight="1">
      <c r="A13" s="85"/>
      <c r="B13" s="86"/>
      <c r="C13" s="88"/>
      <c r="D13" s="82"/>
      <c r="E13" s="82"/>
      <c r="G13" s="82"/>
      <c r="H13" s="82"/>
      <c r="I13" s="82"/>
      <c r="J13" s="82"/>
      <c r="L13" s="82"/>
      <c r="N13" s="82"/>
      <c r="O13" s="92"/>
      <c r="P13" s="92"/>
      <c r="Q13" s="92"/>
      <c r="R13" s="93"/>
      <c r="S13" s="92"/>
      <c r="T13" s="92"/>
      <c r="U13" s="82"/>
      <c r="V13" s="94"/>
    </row>
    <row r="14" spans="1:22" s="84" customFormat="1" ht="22.5" customHeight="1">
      <c r="A14" s="85" t="s">
        <v>160</v>
      </c>
      <c r="B14" s="86" t="s">
        <v>168</v>
      </c>
      <c r="C14" s="88">
        <v>1.09</v>
      </c>
      <c r="D14" s="82"/>
      <c r="E14" s="82"/>
      <c r="G14" s="82"/>
      <c r="H14" s="82"/>
      <c r="I14" s="82"/>
      <c r="J14" s="82"/>
      <c r="L14" s="82"/>
      <c r="M14" s="95"/>
      <c r="N14" s="82"/>
      <c r="O14" s="96"/>
      <c r="P14" s="92"/>
      <c r="Q14" s="97"/>
      <c r="R14" s="93"/>
      <c r="U14" s="82"/>
      <c r="V14" s="90"/>
    </row>
    <row r="15" spans="1:22" s="84" customFormat="1" ht="22.5" customHeight="1">
      <c r="A15" s="85"/>
      <c r="B15" s="86"/>
      <c r="C15" s="88"/>
      <c r="D15" s="82"/>
      <c r="E15" s="82"/>
      <c r="F15" s="82"/>
      <c r="G15" s="82"/>
      <c r="H15" s="89"/>
      <c r="I15" s="82"/>
      <c r="L15" s="82"/>
      <c r="N15" s="82"/>
      <c r="U15" s="82"/>
      <c r="V15" s="90"/>
    </row>
    <row r="16" spans="1:22" s="84" customFormat="1" ht="22.5" customHeight="1">
      <c r="A16" s="85" t="s">
        <v>169</v>
      </c>
      <c r="B16" s="86" t="s">
        <v>171</v>
      </c>
      <c r="C16" s="88">
        <v>0.45</v>
      </c>
      <c r="D16" s="82"/>
      <c r="E16" s="82"/>
      <c r="F16" s="82"/>
      <c r="G16" s="82"/>
      <c r="H16" s="82"/>
      <c r="I16" s="82"/>
      <c r="L16" s="82"/>
      <c r="N16" s="82"/>
      <c r="U16" s="82"/>
      <c r="V16" s="90"/>
    </row>
    <row r="17" spans="1:22" s="84" customFormat="1" ht="22.5" customHeight="1">
      <c r="A17" s="85"/>
      <c r="B17" s="87"/>
      <c r="C17" s="88"/>
      <c r="D17" s="82"/>
      <c r="E17" s="82"/>
      <c r="F17" s="82"/>
      <c r="G17" s="82"/>
      <c r="H17" s="82"/>
      <c r="I17" s="82"/>
      <c r="J17" s="82"/>
      <c r="L17" s="82"/>
      <c r="N17" s="82"/>
      <c r="Q17" s="95"/>
      <c r="U17" s="82"/>
      <c r="V17" s="90"/>
    </row>
    <row r="18" spans="1:22" s="84" customFormat="1" ht="22.5" customHeight="1">
      <c r="A18" s="85"/>
      <c r="B18" s="87"/>
      <c r="C18" s="88"/>
      <c r="D18" s="82"/>
      <c r="E18" s="82"/>
      <c r="F18" s="82"/>
      <c r="G18" s="82"/>
      <c r="H18" s="82"/>
      <c r="I18" s="82"/>
      <c r="J18" s="82"/>
      <c r="L18" s="82"/>
      <c r="N18" s="82"/>
      <c r="Q18" s="95"/>
      <c r="U18" s="82"/>
      <c r="V18" s="90"/>
    </row>
    <row r="19" spans="1:22" s="84" customFormat="1" ht="22.5" customHeight="1">
      <c r="A19" s="85"/>
      <c r="B19" s="87"/>
      <c r="C19" s="88"/>
      <c r="D19" s="82"/>
      <c r="E19" s="82"/>
      <c r="F19" s="82"/>
      <c r="G19" s="82"/>
      <c r="H19" s="82"/>
      <c r="I19" s="82"/>
      <c r="J19" s="82"/>
      <c r="L19" s="82"/>
      <c r="N19" s="82"/>
      <c r="Q19" s="95"/>
      <c r="U19" s="82"/>
      <c r="V19" s="90"/>
    </row>
    <row r="20" spans="1:22" s="84" customFormat="1" ht="22.5" customHeight="1">
      <c r="A20" s="85"/>
      <c r="B20" s="87"/>
      <c r="C20" s="88"/>
      <c r="D20" s="82"/>
      <c r="E20" s="82"/>
      <c r="F20" s="82"/>
      <c r="G20" s="82"/>
      <c r="H20" s="82"/>
      <c r="I20" s="82"/>
      <c r="J20" s="82"/>
      <c r="L20" s="82"/>
      <c r="N20" s="82"/>
      <c r="Q20" s="95"/>
      <c r="U20" s="82"/>
      <c r="V20" s="90"/>
    </row>
    <row r="21" spans="1:22" s="84" customFormat="1" ht="22.5" customHeight="1">
      <c r="A21" s="85"/>
      <c r="B21" s="87"/>
      <c r="C21" s="88"/>
      <c r="D21" s="82"/>
      <c r="E21" s="82"/>
      <c r="F21" s="82"/>
      <c r="G21" s="82"/>
      <c r="H21" s="82"/>
      <c r="I21" s="82"/>
      <c r="J21" s="82"/>
      <c r="L21" s="82"/>
      <c r="N21" s="82"/>
      <c r="Q21" s="95"/>
      <c r="U21" s="82"/>
      <c r="V21" s="90"/>
    </row>
    <row r="22" spans="1:22" s="84" customFormat="1" ht="22.5" customHeight="1">
      <c r="A22" s="85"/>
      <c r="B22" s="87"/>
      <c r="C22" s="88"/>
      <c r="D22" s="82"/>
      <c r="E22" s="82"/>
      <c r="F22" s="82"/>
      <c r="G22" s="82"/>
      <c r="H22" s="82"/>
      <c r="I22" s="82"/>
      <c r="J22" s="82"/>
      <c r="L22" s="82"/>
      <c r="N22" s="82"/>
      <c r="Q22" s="95"/>
      <c r="U22" s="82"/>
      <c r="V22" s="90"/>
    </row>
    <row r="23" spans="1:22" s="84" customFormat="1" ht="22.5" customHeight="1">
      <c r="A23" s="85"/>
      <c r="B23" s="86"/>
      <c r="C23" s="88"/>
      <c r="D23" s="82"/>
      <c r="E23" s="82"/>
      <c r="F23" s="82"/>
      <c r="G23" s="82"/>
      <c r="H23" s="82"/>
      <c r="I23" s="82"/>
      <c r="L23" s="82"/>
      <c r="N23" s="82"/>
      <c r="U23" s="82"/>
      <c r="V23" s="90"/>
    </row>
    <row r="24" spans="1:22" s="84" customFormat="1" ht="22.5" customHeight="1">
      <c r="A24" s="88"/>
      <c r="B24" s="98"/>
      <c r="C24" s="88"/>
      <c r="D24" s="82"/>
      <c r="E24" s="82"/>
      <c r="F24" s="82"/>
      <c r="G24" s="82"/>
      <c r="H24" s="82"/>
      <c r="I24" s="82"/>
      <c r="L24" s="82"/>
      <c r="N24" s="82"/>
      <c r="U24" s="82"/>
      <c r="V24" s="83"/>
    </row>
    <row r="25" spans="1:22" s="84" customFormat="1" ht="22.5" customHeight="1">
      <c r="A25" s="85"/>
      <c r="B25" s="86"/>
      <c r="C25" s="88"/>
      <c r="L25" s="82"/>
      <c r="N25" s="82"/>
      <c r="U25" s="82"/>
      <c r="V25" s="83"/>
    </row>
    <row r="26" spans="1:22" s="84" customFormat="1" ht="22.5" customHeight="1">
      <c r="A26" s="99"/>
      <c r="B26" s="87"/>
      <c r="C26" s="88"/>
      <c r="D26" s="82"/>
      <c r="E26" s="82"/>
      <c r="F26" s="82"/>
      <c r="G26" s="82"/>
      <c r="H26" s="82"/>
      <c r="I26" s="82"/>
      <c r="K26" s="89"/>
      <c r="L26" s="82"/>
      <c r="M26" s="89"/>
      <c r="N26" s="82"/>
      <c r="O26" s="89"/>
      <c r="P26" s="89"/>
      <c r="Q26" s="89"/>
      <c r="R26" s="89"/>
      <c r="S26" s="89"/>
      <c r="T26" s="89"/>
      <c r="U26" s="82"/>
      <c r="V26" s="83"/>
    </row>
    <row r="27" spans="1:22" s="84" customFormat="1" ht="22.5" customHeight="1">
      <c r="A27" s="99"/>
      <c r="B27" s="87"/>
      <c r="C27" s="88"/>
      <c r="D27" s="82"/>
      <c r="E27" s="82"/>
      <c r="F27" s="82"/>
      <c r="G27" s="82"/>
      <c r="H27" s="82"/>
      <c r="I27" s="82"/>
      <c r="K27" s="89"/>
      <c r="L27" s="82"/>
      <c r="M27" s="89"/>
      <c r="N27" s="82"/>
      <c r="O27" s="89"/>
      <c r="P27" s="89"/>
      <c r="Q27" s="89"/>
      <c r="R27" s="89"/>
      <c r="S27" s="89"/>
      <c r="T27" s="89"/>
      <c r="U27" s="82"/>
      <c r="V27" s="83"/>
    </row>
    <row r="28" spans="1:22" s="84" customFormat="1" ht="22.5" customHeight="1">
      <c r="A28" s="100"/>
      <c r="B28" s="87"/>
      <c r="C28" s="88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</row>
    <row r="29" spans="1:22" s="84" customFormat="1" ht="22.5" customHeight="1">
      <c r="A29" s="100"/>
      <c r="B29" s="87"/>
      <c r="C29" s="88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</row>
    <row r="30" spans="1:22" s="84" customFormat="1" ht="22.5" customHeight="1">
      <c r="A30" s="100"/>
      <c r="B30" s="87"/>
      <c r="C30" s="8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</row>
    <row r="31" spans="1:22" s="84" customFormat="1" ht="22.5" customHeight="1">
      <c r="A31" s="101"/>
      <c r="B31" s="102"/>
      <c r="C31" s="103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</row>
    <row r="32" spans="1:22" s="84" customFormat="1" ht="22.5" customHeight="1">
      <c r="A32" s="104"/>
      <c r="B32" s="104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/>
    </row>
    <row r="33" spans="1:22" s="84" customFormat="1" ht="22.5" customHeight="1">
      <c r="A33" s="104"/>
      <c r="B33" s="10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</row>
    <row r="34" spans="1:22" s="84" customFormat="1" ht="22.5" customHeight="1">
      <c r="A34" s="104"/>
      <c r="B34" s="104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</row>
    <row r="35" spans="1:22" s="84" customFormat="1" ht="22.5" customHeight="1">
      <c r="A35" s="104"/>
      <c r="B35" s="104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</row>
    <row r="36" spans="12:22" s="84" customFormat="1" ht="22.5" customHeight="1">
      <c r="L36" s="82"/>
      <c r="N36" s="82"/>
      <c r="U36" s="82"/>
      <c r="V36" s="83"/>
    </row>
    <row r="37" spans="12:22" s="84" customFormat="1" ht="22.5" customHeight="1">
      <c r="L37" s="82"/>
      <c r="N37" s="82"/>
      <c r="U37" s="82"/>
      <c r="V37" s="83"/>
    </row>
    <row r="38" spans="12:22" s="84" customFormat="1" ht="22.5" customHeight="1">
      <c r="L38" s="82"/>
      <c r="N38" s="82"/>
      <c r="U38" s="82"/>
      <c r="V38" s="83"/>
    </row>
    <row r="39" spans="12:22" s="84" customFormat="1" ht="22.5" customHeight="1">
      <c r="L39" s="82"/>
      <c r="N39" s="82"/>
      <c r="U39" s="82"/>
      <c r="V39" s="83"/>
    </row>
    <row r="40" spans="12:22" s="84" customFormat="1" ht="22.5" customHeight="1">
      <c r="L40" s="82"/>
      <c r="N40" s="82"/>
      <c r="U40" s="82"/>
      <c r="V40" s="83"/>
    </row>
    <row r="41" spans="12:22" s="84" customFormat="1" ht="22.5" customHeight="1">
      <c r="L41" s="82"/>
      <c r="N41" s="82"/>
      <c r="U41" s="82"/>
      <c r="V41" s="83"/>
    </row>
    <row r="42" spans="12:22" s="84" customFormat="1" ht="22.5" customHeight="1">
      <c r="L42" s="82"/>
      <c r="N42" s="82"/>
      <c r="U42" s="82"/>
      <c r="V42" s="83"/>
    </row>
    <row r="43" spans="12:22" s="84" customFormat="1" ht="22.5" customHeight="1">
      <c r="L43" s="82"/>
      <c r="N43" s="82"/>
      <c r="U43" s="82"/>
      <c r="V43" s="83"/>
    </row>
    <row r="44" spans="12:22" s="84" customFormat="1" ht="22.5" customHeight="1">
      <c r="L44" s="82"/>
      <c r="N44" s="82"/>
      <c r="U44" s="82"/>
      <c r="V44" s="83"/>
    </row>
    <row r="45" spans="12:22" s="84" customFormat="1" ht="22.5" customHeight="1">
      <c r="L45" s="82"/>
      <c r="N45" s="82"/>
      <c r="U45" s="82"/>
      <c r="V45" s="83"/>
    </row>
    <row r="46" spans="2:22" s="84" customFormat="1" ht="22.5" customHeight="1">
      <c r="B46" s="10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/>
    </row>
    <row r="47" spans="2:22" s="84" customFormat="1" ht="22.5" customHeight="1">
      <c r="B47" s="104"/>
      <c r="C47" s="82"/>
      <c r="D47" s="82"/>
      <c r="E47" s="82"/>
      <c r="F47" s="82"/>
      <c r="G47" s="82"/>
      <c r="H47" s="82"/>
      <c r="I47" s="91"/>
      <c r="L47" s="82"/>
      <c r="N47" s="82"/>
      <c r="U47" s="82"/>
      <c r="V47" s="83"/>
    </row>
    <row r="48" spans="2:22" s="84" customFormat="1" ht="22.5" customHeight="1">
      <c r="B48" s="104"/>
      <c r="C48" s="82"/>
      <c r="D48" s="82"/>
      <c r="E48" s="82"/>
      <c r="F48" s="82"/>
      <c r="G48" s="82"/>
      <c r="H48" s="82"/>
      <c r="I48" s="82"/>
      <c r="K48" s="89"/>
      <c r="L48" s="82"/>
      <c r="M48" s="89"/>
      <c r="N48" s="82"/>
      <c r="O48" s="89"/>
      <c r="P48" s="89"/>
      <c r="Q48" s="89"/>
      <c r="R48" s="89"/>
      <c r="S48" s="89"/>
      <c r="T48" s="89"/>
      <c r="U48" s="82"/>
      <c r="V48" s="83"/>
    </row>
    <row r="49" spans="2:22" s="84" customFormat="1" ht="22.5" customHeight="1">
      <c r="B49" s="10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/>
    </row>
    <row r="50" spans="2:22" s="84" customFormat="1" ht="22.5" customHeight="1">
      <c r="B50" s="104"/>
      <c r="C50" s="82"/>
      <c r="D50" s="82"/>
      <c r="E50" s="82"/>
      <c r="F50" s="82"/>
      <c r="G50" s="82"/>
      <c r="H50" s="82"/>
      <c r="I50" s="82"/>
      <c r="L50" s="82"/>
      <c r="N50" s="82"/>
      <c r="U50" s="82"/>
      <c r="V50" s="83"/>
    </row>
    <row r="51" spans="2:22" s="84" customFormat="1" ht="22.5" customHeight="1">
      <c r="B51" s="104"/>
      <c r="D51" s="82"/>
      <c r="F51" s="82"/>
      <c r="G51" s="82"/>
      <c r="H51" s="82"/>
      <c r="I51" s="105"/>
      <c r="L51" s="82"/>
      <c r="N51" s="82"/>
      <c r="U51" s="82"/>
      <c r="V51" s="83"/>
    </row>
    <row r="52" spans="2:22" s="84" customFormat="1" ht="22.5" customHeight="1">
      <c r="B52" s="104"/>
      <c r="D52" s="82"/>
      <c r="F52" s="82"/>
      <c r="G52" s="82"/>
      <c r="H52" s="82"/>
      <c r="I52" s="105"/>
      <c r="L52" s="82"/>
      <c r="N52" s="82"/>
      <c r="U52" s="82"/>
      <c r="V52" s="83"/>
    </row>
    <row r="53" spans="12:22" s="84" customFormat="1" ht="22.5" customHeight="1">
      <c r="L53" s="82"/>
      <c r="N53" s="82"/>
      <c r="U53" s="82"/>
      <c r="V53" s="83"/>
    </row>
    <row r="54" spans="1:25" ht="22.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2"/>
      <c r="M54" s="84"/>
      <c r="N54" s="82"/>
      <c r="O54" s="84"/>
      <c r="P54" s="84"/>
      <c r="Q54" s="84"/>
      <c r="R54" s="84"/>
      <c r="S54" s="84"/>
      <c r="T54" s="84"/>
      <c r="U54" s="82"/>
      <c r="V54" s="83"/>
      <c r="W54" s="84"/>
      <c r="X54" s="84"/>
      <c r="Y54" s="84"/>
    </row>
    <row r="55" spans="1:25" ht="22.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2"/>
      <c r="M55" s="84"/>
      <c r="N55" s="82"/>
      <c r="O55" s="84"/>
      <c r="P55" s="84"/>
      <c r="Q55" s="84"/>
      <c r="R55" s="84"/>
      <c r="S55" s="84"/>
      <c r="T55" s="84"/>
      <c r="U55" s="82"/>
      <c r="V55" s="83"/>
      <c r="W55" s="84"/>
      <c r="X55" s="84"/>
      <c r="Y55" s="84"/>
    </row>
    <row r="56" spans="1:25" ht="22.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2"/>
      <c r="M56" s="84"/>
      <c r="N56" s="82"/>
      <c r="O56" s="84"/>
      <c r="P56" s="84"/>
      <c r="Q56" s="84"/>
      <c r="R56" s="84"/>
      <c r="S56" s="84"/>
      <c r="T56" s="84"/>
      <c r="U56" s="82"/>
      <c r="V56" s="83"/>
      <c r="W56" s="84"/>
      <c r="X56" s="84"/>
      <c r="Y56" s="84"/>
    </row>
    <row r="57" spans="1:25" ht="22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2"/>
      <c r="M57" s="84"/>
      <c r="N57" s="82"/>
      <c r="O57" s="84"/>
      <c r="P57" s="84"/>
      <c r="Q57" s="84"/>
      <c r="R57" s="84"/>
      <c r="S57" s="84"/>
      <c r="T57" s="84"/>
      <c r="U57" s="82"/>
      <c r="V57" s="83"/>
      <c r="W57" s="84"/>
      <c r="X57" s="84"/>
      <c r="Y57" s="84"/>
    </row>
    <row r="58" spans="1:25" ht="22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2"/>
      <c r="M58" s="84"/>
      <c r="N58" s="82"/>
      <c r="O58" s="84"/>
      <c r="P58" s="84"/>
      <c r="Q58" s="84"/>
      <c r="R58" s="84"/>
      <c r="S58" s="84"/>
      <c r="T58" s="84"/>
      <c r="U58" s="82"/>
      <c r="V58" s="83"/>
      <c r="W58" s="84"/>
      <c r="X58" s="84"/>
      <c r="Y58" s="84"/>
    </row>
    <row r="59" spans="1:25" ht="22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2"/>
      <c r="M59" s="84"/>
      <c r="N59" s="82"/>
      <c r="O59" s="84"/>
      <c r="P59" s="84"/>
      <c r="Q59" s="84"/>
      <c r="R59" s="84"/>
      <c r="S59" s="84"/>
      <c r="T59" s="84"/>
      <c r="U59" s="82"/>
      <c r="V59" s="83"/>
      <c r="W59" s="84"/>
      <c r="X59" s="84"/>
      <c r="Y59" s="84"/>
    </row>
    <row r="60" spans="1:25" ht="22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2"/>
      <c r="M60" s="84"/>
      <c r="N60" s="82"/>
      <c r="O60" s="84"/>
      <c r="P60" s="84"/>
      <c r="Q60" s="84"/>
      <c r="R60" s="84"/>
      <c r="S60" s="84"/>
      <c r="T60" s="84"/>
      <c r="U60" s="82"/>
      <c r="V60" s="83"/>
      <c r="W60" s="84"/>
      <c r="X60" s="84"/>
      <c r="Y60" s="84"/>
    </row>
    <row r="61" spans="1:25" ht="22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2"/>
      <c r="M61" s="84"/>
      <c r="N61" s="82"/>
      <c r="O61" s="84"/>
      <c r="P61" s="84"/>
      <c r="Q61" s="84"/>
      <c r="R61" s="84"/>
      <c r="S61" s="84"/>
      <c r="T61" s="84"/>
      <c r="U61" s="82"/>
      <c r="V61" s="83"/>
      <c r="W61" s="84"/>
      <c r="X61" s="84"/>
      <c r="Y61" s="84"/>
    </row>
    <row r="62" spans="1:25" ht="22.5" customHeight="1">
      <c r="A62" s="84"/>
      <c r="B62" s="104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/>
      <c r="W62" s="84"/>
      <c r="X62" s="84"/>
      <c r="Y62" s="84"/>
    </row>
    <row r="63" spans="1:25" ht="22.5" customHeight="1">
      <c r="A63" s="84"/>
      <c r="B63" s="104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/>
      <c r="W63" s="84"/>
      <c r="X63" s="84"/>
      <c r="Y63" s="84"/>
    </row>
    <row r="64" spans="1:25" ht="22.5" customHeight="1">
      <c r="A64" s="84"/>
      <c r="B64" s="104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  <c r="W64" s="84"/>
      <c r="X64" s="84"/>
      <c r="Y64" s="84"/>
    </row>
    <row r="65" spans="12:22" s="84" customFormat="1" ht="22.5" customHeight="1">
      <c r="L65" s="82"/>
      <c r="N65" s="82"/>
      <c r="U65" s="82"/>
      <c r="V65" s="83"/>
    </row>
    <row r="66" spans="12:22" s="84" customFormat="1" ht="22.5" customHeight="1">
      <c r="L66" s="82"/>
      <c r="N66" s="82"/>
      <c r="U66" s="82"/>
      <c r="V66" s="83"/>
    </row>
    <row r="67" spans="12:22" s="84" customFormat="1" ht="22.5" customHeight="1">
      <c r="L67" s="82"/>
      <c r="N67" s="82"/>
      <c r="U67" s="82"/>
      <c r="V67" s="83"/>
    </row>
    <row r="68" spans="12:22" s="84" customFormat="1" ht="22.5" customHeight="1">
      <c r="L68" s="82"/>
      <c r="N68" s="82"/>
      <c r="U68" s="82"/>
      <c r="V68" s="83"/>
    </row>
    <row r="69" spans="12:22" s="84" customFormat="1" ht="22.5" customHeight="1">
      <c r="L69" s="82"/>
      <c r="N69" s="82"/>
      <c r="U69" s="82"/>
      <c r="V69" s="83"/>
    </row>
    <row r="70" spans="12:22" s="84" customFormat="1" ht="22.5" customHeight="1">
      <c r="L70" s="82"/>
      <c r="N70" s="82"/>
      <c r="U70" s="82"/>
      <c r="V70" s="83"/>
    </row>
    <row r="71" spans="12:22" s="84" customFormat="1" ht="22.5" customHeight="1">
      <c r="L71" s="82"/>
      <c r="N71" s="82"/>
      <c r="U71" s="82"/>
      <c r="V71" s="83"/>
    </row>
    <row r="72" spans="12:22" s="84" customFormat="1" ht="22.5" customHeight="1">
      <c r="L72" s="82"/>
      <c r="N72" s="82"/>
      <c r="U72" s="82"/>
      <c r="V72" s="83"/>
    </row>
    <row r="73" spans="12:22" s="84" customFormat="1" ht="22.5" customHeight="1">
      <c r="L73" s="82"/>
      <c r="N73" s="82"/>
      <c r="U73" s="82"/>
      <c r="V73" s="83"/>
    </row>
    <row r="74" spans="12:22" s="84" customFormat="1" ht="22.5" customHeight="1">
      <c r="L74" s="82"/>
      <c r="N74" s="82"/>
      <c r="U74" s="82"/>
      <c r="V74" s="83"/>
    </row>
    <row r="75" spans="12:22" s="84" customFormat="1" ht="22.5" customHeight="1">
      <c r="L75" s="82"/>
      <c r="N75" s="82"/>
      <c r="U75" s="82"/>
      <c r="V75" s="83"/>
    </row>
    <row r="76" spans="1:22" s="84" customFormat="1" ht="22.5" customHeight="1">
      <c r="A76" s="89"/>
      <c r="B76" s="104"/>
      <c r="C76" s="82"/>
      <c r="D76" s="82"/>
      <c r="E76" s="82"/>
      <c r="F76" s="82"/>
      <c r="G76" s="82"/>
      <c r="H76" s="82"/>
      <c r="I76" s="82"/>
      <c r="K76" s="89"/>
      <c r="L76" s="82"/>
      <c r="M76" s="89"/>
      <c r="N76" s="82"/>
      <c r="O76" s="89"/>
      <c r="P76" s="89"/>
      <c r="Q76" s="89"/>
      <c r="R76" s="89"/>
      <c r="S76" s="89"/>
      <c r="T76" s="89"/>
      <c r="U76" s="82"/>
      <c r="V76" s="83"/>
    </row>
    <row r="77" spans="2:22" s="84" customFormat="1" ht="22.5" customHeight="1">
      <c r="B77" s="104"/>
      <c r="C77" s="82"/>
      <c r="D77" s="82"/>
      <c r="E77" s="82"/>
      <c r="F77" s="82"/>
      <c r="G77" s="82"/>
      <c r="I77" s="82"/>
      <c r="J77" s="82"/>
      <c r="L77" s="82"/>
      <c r="N77" s="82"/>
      <c r="U77" s="82"/>
      <c r="V77" s="83"/>
    </row>
    <row r="78" spans="12:22" s="84" customFormat="1" ht="22.5" customHeight="1">
      <c r="L78" s="82"/>
      <c r="N78" s="82"/>
      <c r="V78" s="83"/>
    </row>
    <row r="79" spans="12:22" s="84" customFormat="1" ht="22.5" customHeight="1">
      <c r="L79" s="82"/>
      <c r="N79" s="82"/>
      <c r="U79" s="82"/>
      <c r="V79" s="83"/>
    </row>
    <row r="80" spans="12:22" s="84" customFormat="1" ht="22.5" customHeight="1">
      <c r="L80" s="82"/>
      <c r="N80" s="82"/>
      <c r="U80" s="82"/>
      <c r="V80" s="83"/>
    </row>
    <row r="81" spans="12:22" s="84" customFormat="1" ht="22.5" customHeight="1">
      <c r="L81" s="82"/>
      <c r="N81" s="82"/>
      <c r="U81" s="82"/>
      <c r="V81" s="83"/>
    </row>
    <row r="82" spans="12:22" s="84" customFormat="1" ht="22.5" customHeight="1">
      <c r="L82" s="82"/>
      <c r="N82" s="82"/>
      <c r="U82" s="82"/>
      <c r="V82" s="83"/>
    </row>
    <row r="83" spans="12:22" s="84" customFormat="1" ht="22.5" customHeight="1">
      <c r="L83" s="82"/>
      <c r="N83" s="82"/>
      <c r="U83" s="82"/>
      <c r="V83" s="83"/>
    </row>
    <row r="84" spans="12:22" s="84" customFormat="1" ht="22.5" customHeight="1">
      <c r="L84" s="82"/>
      <c r="N84" s="82"/>
      <c r="U84" s="82"/>
      <c r="V84" s="83"/>
    </row>
    <row r="85" spans="12:22" s="84" customFormat="1" ht="22.5" customHeight="1">
      <c r="L85" s="82"/>
      <c r="N85" s="82"/>
      <c r="U85" s="82"/>
      <c r="V85" s="83"/>
    </row>
    <row r="86" spans="12:22" s="84" customFormat="1" ht="22.5" customHeight="1">
      <c r="L86" s="82"/>
      <c r="N86" s="82"/>
      <c r="U86" s="82"/>
      <c r="V86" s="83"/>
    </row>
    <row r="87" spans="12:22" s="84" customFormat="1" ht="22.5" customHeight="1">
      <c r="L87" s="82"/>
      <c r="N87" s="82"/>
      <c r="U87" s="82"/>
      <c r="V87" s="83"/>
    </row>
    <row r="88" spans="12:22" s="84" customFormat="1" ht="22.5" customHeight="1">
      <c r="L88" s="82"/>
      <c r="N88" s="82"/>
      <c r="U88" s="82"/>
      <c r="V88" s="83"/>
    </row>
    <row r="89" spans="12:22" s="84" customFormat="1" ht="22.5" customHeight="1">
      <c r="L89" s="82"/>
      <c r="N89" s="82"/>
      <c r="U89" s="82"/>
      <c r="V89" s="83"/>
    </row>
    <row r="90" spans="12:22" s="84" customFormat="1" ht="22.5" customHeight="1">
      <c r="L90" s="82"/>
      <c r="N90" s="82"/>
      <c r="U90" s="82"/>
      <c r="V90" s="83"/>
    </row>
    <row r="91" spans="2:22" s="84" customFormat="1" ht="22.5" customHeight="1">
      <c r="B91" s="104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3"/>
    </row>
    <row r="92" spans="2:22" s="84" customFormat="1" ht="22.5" customHeight="1">
      <c r="B92" s="104"/>
      <c r="D92" s="82"/>
      <c r="F92" s="82"/>
      <c r="G92" s="82"/>
      <c r="H92" s="82"/>
      <c r="I92" s="105"/>
      <c r="L92" s="82"/>
      <c r="N92" s="82"/>
      <c r="U92" s="82"/>
      <c r="V92" s="83"/>
    </row>
    <row r="93" spans="12:22" s="84" customFormat="1" ht="22.5" customHeight="1">
      <c r="L93" s="82"/>
      <c r="N93" s="82"/>
      <c r="U93" s="82"/>
      <c r="V93" s="83"/>
    </row>
    <row r="94" spans="12:22" s="84" customFormat="1" ht="22.5" customHeight="1">
      <c r="L94" s="82"/>
      <c r="N94" s="82"/>
      <c r="U94" s="82"/>
      <c r="V94" s="83"/>
    </row>
    <row r="95" spans="12:22" s="84" customFormat="1" ht="22.5" customHeight="1">
      <c r="L95" s="82"/>
      <c r="N95" s="82"/>
      <c r="U95" s="82"/>
      <c r="V95" s="83"/>
    </row>
    <row r="96" spans="12:22" s="84" customFormat="1" ht="22.5" customHeight="1">
      <c r="L96" s="82"/>
      <c r="N96" s="82"/>
      <c r="U96" s="82"/>
      <c r="V96" s="83"/>
    </row>
    <row r="97" spans="2:22" s="84" customFormat="1" ht="22.5" customHeight="1">
      <c r="B97" s="104"/>
      <c r="D97" s="82"/>
      <c r="F97" s="82"/>
      <c r="G97" s="82"/>
      <c r="H97" s="82"/>
      <c r="I97" s="105"/>
      <c r="L97" s="82"/>
      <c r="N97" s="82"/>
      <c r="U97" s="82"/>
      <c r="V97" s="83"/>
    </row>
    <row r="98" spans="2:22" s="84" customFormat="1" ht="22.5" customHeight="1">
      <c r="B98" s="104"/>
      <c r="D98" s="82"/>
      <c r="F98" s="82"/>
      <c r="G98" s="82"/>
      <c r="H98" s="82"/>
      <c r="I98" s="105"/>
      <c r="L98" s="82"/>
      <c r="N98" s="82"/>
      <c r="U98" s="82"/>
      <c r="V98" s="83"/>
    </row>
    <row r="99" spans="2:22" s="84" customFormat="1" ht="22.5" customHeight="1">
      <c r="B99" s="104"/>
      <c r="D99" s="82"/>
      <c r="F99" s="82"/>
      <c r="G99" s="82"/>
      <c r="H99" s="82"/>
      <c r="I99" s="105"/>
      <c r="L99" s="82"/>
      <c r="N99" s="82"/>
      <c r="U99" s="82"/>
      <c r="V99" s="83"/>
    </row>
    <row r="100" spans="2:22" s="84" customFormat="1" ht="22.5" customHeight="1">
      <c r="B100" s="104"/>
      <c r="D100" s="82"/>
      <c r="F100" s="82"/>
      <c r="G100" s="82"/>
      <c r="H100" s="82"/>
      <c r="I100" s="105"/>
      <c r="L100" s="82"/>
      <c r="N100" s="82"/>
      <c r="U100" s="82"/>
      <c r="V100" s="83"/>
    </row>
    <row r="101" spans="2:22" s="84" customFormat="1" ht="22.5" customHeight="1">
      <c r="B101" s="104"/>
      <c r="D101" s="82"/>
      <c r="F101" s="82"/>
      <c r="G101" s="82"/>
      <c r="H101" s="82"/>
      <c r="I101" s="105"/>
      <c r="L101" s="82"/>
      <c r="N101" s="82"/>
      <c r="U101" s="82"/>
      <c r="V101" s="83"/>
    </row>
    <row r="102" spans="2:22" s="84" customFormat="1" ht="22.5" customHeight="1">
      <c r="B102" s="104"/>
      <c r="D102" s="82"/>
      <c r="F102" s="82"/>
      <c r="G102" s="82"/>
      <c r="H102" s="82"/>
      <c r="I102" s="105"/>
      <c r="L102" s="82"/>
      <c r="N102" s="82"/>
      <c r="U102" s="82"/>
      <c r="V102" s="83"/>
    </row>
    <row r="103" spans="2:22" s="84" customFormat="1" ht="22.5" customHeight="1">
      <c r="B103" s="104"/>
      <c r="D103" s="82"/>
      <c r="F103" s="82"/>
      <c r="G103" s="82"/>
      <c r="H103" s="82"/>
      <c r="I103" s="105"/>
      <c r="L103" s="82"/>
      <c r="N103" s="82"/>
      <c r="U103" s="82"/>
      <c r="V103" s="83"/>
    </row>
    <row r="104" spans="2:22" s="84" customFormat="1" ht="22.5" customHeight="1">
      <c r="B104" s="104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3"/>
    </row>
    <row r="105" spans="2:22" s="84" customFormat="1" ht="22.5" customHeight="1">
      <c r="B105" s="104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3"/>
    </row>
    <row r="106" spans="2:22" s="84" customFormat="1" ht="22.5" customHeight="1">
      <c r="B106" s="104"/>
      <c r="D106" s="82"/>
      <c r="F106" s="82"/>
      <c r="G106" s="82"/>
      <c r="H106" s="82"/>
      <c r="I106" s="105"/>
      <c r="L106" s="82"/>
      <c r="N106" s="82"/>
      <c r="U106" s="82"/>
      <c r="V106" s="83"/>
    </row>
    <row r="107" spans="12:22" s="84" customFormat="1" ht="22.5" customHeight="1">
      <c r="L107" s="82"/>
      <c r="N107" s="82"/>
      <c r="U107" s="82"/>
      <c r="V107" s="83"/>
    </row>
    <row r="108" spans="12:22" s="84" customFormat="1" ht="22.5" customHeight="1">
      <c r="L108" s="82"/>
      <c r="N108" s="82"/>
      <c r="U108" s="82"/>
      <c r="V108" s="83"/>
    </row>
    <row r="109" spans="12:22" s="84" customFormat="1" ht="22.5" customHeight="1">
      <c r="L109" s="82"/>
      <c r="N109" s="82"/>
      <c r="U109" s="82"/>
      <c r="V109" s="83"/>
    </row>
    <row r="110" spans="12:22" s="84" customFormat="1" ht="22.5" customHeight="1">
      <c r="L110" s="82"/>
      <c r="N110" s="82"/>
      <c r="U110" s="82"/>
      <c r="V110" s="83"/>
    </row>
    <row r="111" spans="12:22" s="84" customFormat="1" ht="22.5" customHeight="1">
      <c r="L111" s="82"/>
      <c r="N111" s="82"/>
      <c r="U111" s="82"/>
      <c r="V111" s="83"/>
    </row>
    <row r="112" spans="12:22" s="84" customFormat="1" ht="22.5" customHeight="1">
      <c r="L112" s="82"/>
      <c r="N112" s="82"/>
      <c r="U112" s="82"/>
      <c r="V112" s="83"/>
    </row>
    <row r="113" spans="12:22" s="84" customFormat="1" ht="22.5" customHeight="1">
      <c r="L113" s="82"/>
      <c r="N113" s="82"/>
      <c r="U113" s="82"/>
      <c r="V113" s="83"/>
    </row>
    <row r="114" spans="12:22" s="84" customFormat="1" ht="22.5" customHeight="1">
      <c r="L114" s="82"/>
      <c r="N114" s="82"/>
      <c r="U114" s="82"/>
      <c r="V114" s="83"/>
    </row>
    <row r="115" spans="12:22" s="84" customFormat="1" ht="22.5" customHeight="1">
      <c r="L115" s="82"/>
      <c r="N115" s="82"/>
      <c r="U115" s="82"/>
      <c r="V115" s="83"/>
    </row>
    <row r="116" spans="12:22" s="84" customFormat="1" ht="22.5" customHeight="1">
      <c r="L116" s="82"/>
      <c r="N116" s="82"/>
      <c r="U116" s="82"/>
      <c r="V116" s="83"/>
    </row>
    <row r="117" spans="1:22" s="84" customFormat="1" ht="22.5" customHeight="1">
      <c r="A117" s="89"/>
      <c r="B117" s="104"/>
      <c r="C117" s="82"/>
      <c r="D117" s="82"/>
      <c r="E117" s="82"/>
      <c r="F117" s="82"/>
      <c r="G117" s="82"/>
      <c r="H117" s="82"/>
      <c r="I117" s="82"/>
      <c r="K117" s="89"/>
      <c r="L117" s="82"/>
      <c r="M117" s="89"/>
      <c r="N117" s="82"/>
      <c r="O117" s="89"/>
      <c r="P117" s="89"/>
      <c r="Q117" s="89"/>
      <c r="R117" s="89"/>
      <c r="S117" s="89"/>
      <c r="T117" s="89"/>
      <c r="U117" s="82"/>
      <c r="V117" s="83"/>
    </row>
    <row r="118" spans="1:22" s="84" customFormat="1" ht="22.5" customHeight="1">
      <c r="A118" s="89"/>
      <c r="B118" s="104"/>
      <c r="C118" s="82"/>
      <c r="D118" s="82"/>
      <c r="E118" s="82"/>
      <c r="F118" s="82"/>
      <c r="G118" s="82"/>
      <c r="H118" s="82"/>
      <c r="I118" s="82"/>
      <c r="K118" s="89"/>
      <c r="L118" s="82"/>
      <c r="M118" s="89"/>
      <c r="N118" s="82"/>
      <c r="O118" s="89"/>
      <c r="P118" s="89"/>
      <c r="Q118" s="89"/>
      <c r="R118" s="89"/>
      <c r="S118" s="89"/>
      <c r="T118" s="89"/>
      <c r="U118" s="82"/>
      <c r="V118" s="83"/>
    </row>
    <row r="119" spans="1:22" s="84" customFormat="1" ht="22.5" customHeight="1">
      <c r="A119" s="89"/>
      <c r="B119" s="104"/>
      <c r="C119" s="82"/>
      <c r="D119" s="82"/>
      <c r="E119" s="82"/>
      <c r="F119" s="82"/>
      <c r="G119" s="82"/>
      <c r="H119" s="82"/>
      <c r="I119" s="82"/>
      <c r="K119" s="89"/>
      <c r="L119" s="82"/>
      <c r="M119" s="89"/>
      <c r="N119" s="82"/>
      <c r="O119" s="89"/>
      <c r="P119" s="89"/>
      <c r="Q119" s="89"/>
      <c r="R119" s="89"/>
      <c r="S119" s="89"/>
      <c r="T119" s="89"/>
      <c r="U119" s="82"/>
      <c r="V119" s="83"/>
    </row>
    <row r="120" spans="12:22" s="84" customFormat="1" ht="22.5" customHeight="1">
      <c r="L120" s="82"/>
      <c r="N120" s="82"/>
      <c r="U120" s="82"/>
      <c r="V120" s="83"/>
    </row>
    <row r="121" spans="12:22" s="84" customFormat="1" ht="22.5" customHeight="1">
      <c r="L121" s="82"/>
      <c r="N121" s="82"/>
      <c r="U121" s="82"/>
      <c r="V121" s="83"/>
    </row>
    <row r="122" spans="12:22" s="84" customFormat="1" ht="22.5" customHeight="1">
      <c r="L122" s="82"/>
      <c r="N122" s="82"/>
      <c r="U122" s="82"/>
      <c r="V122" s="83"/>
    </row>
    <row r="123" spans="12:22" s="84" customFormat="1" ht="22.5" customHeight="1">
      <c r="L123" s="82"/>
      <c r="N123" s="82"/>
      <c r="U123" s="82"/>
      <c r="V123" s="83"/>
    </row>
    <row r="124" spans="12:22" s="84" customFormat="1" ht="22.5" customHeight="1">
      <c r="L124" s="82"/>
      <c r="N124" s="82"/>
      <c r="U124" s="82"/>
      <c r="V124" s="83"/>
    </row>
    <row r="125" spans="12:22" s="84" customFormat="1" ht="22.5" customHeight="1">
      <c r="L125" s="82"/>
      <c r="N125" s="82"/>
      <c r="U125" s="82"/>
      <c r="V125" s="83"/>
    </row>
    <row r="126" spans="12:22" s="84" customFormat="1" ht="22.5" customHeight="1">
      <c r="L126" s="82"/>
      <c r="N126" s="82"/>
      <c r="U126" s="82"/>
      <c r="V126" s="83"/>
    </row>
    <row r="127" spans="12:22" s="84" customFormat="1" ht="22.5" customHeight="1">
      <c r="L127" s="82"/>
      <c r="N127" s="82"/>
      <c r="U127" s="82"/>
      <c r="V127" s="83"/>
    </row>
    <row r="128" spans="12:22" s="84" customFormat="1" ht="22.5" customHeight="1">
      <c r="L128" s="82"/>
      <c r="N128" s="82"/>
      <c r="U128" s="82"/>
      <c r="V128" s="83"/>
    </row>
    <row r="129" spans="12:22" s="84" customFormat="1" ht="22.5" customHeight="1">
      <c r="L129" s="82"/>
      <c r="N129" s="82"/>
      <c r="U129" s="82"/>
      <c r="V129" s="83"/>
    </row>
    <row r="130" spans="2:22" s="84" customFormat="1" ht="22.5" customHeight="1">
      <c r="B130" s="104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3"/>
    </row>
    <row r="131" spans="2:22" s="84" customFormat="1" ht="22.5" customHeight="1">
      <c r="B131" s="104"/>
      <c r="C131" s="82"/>
      <c r="D131" s="82"/>
      <c r="E131" s="82"/>
      <c r="F131" s="82"/>
      <c r="G131" s="82"/>
      <c r="H131" s="82"/>
      <c r="I131" s="91"/>
      <c r="L131" s="82"/>
      <c r="N131" s="82"/>
      <c r="U131" s="82"/>
      <c r="V131" s="83"/>
    </row>
    <row r="132" spans="2:22" s="84" customFormat="1" ht="22.5" customHeight="1">
      <c r="B132" s="104"/>
      <c r="C132" s="82"/>
      <c r="D132" s="82"/>
      <c r="E132" s="82"/>
      <c r="F132" s="82"/>
      <c r="G132" s="82"/>
      <c r="H132" s="82"/>
      <c r="I132" s="82"/>
      <c r="K132" s="89"/>
      <c r="L132" s="82"/>
      <c r="M132" s="89"/>
      <c r="N132" s="82"/>
      <c r="O132" s="89"/>
      <c r="P132" s="89"/>
      <c r="Q132" s="89"/>
      <c r="R132" s="89"/>
      <c r="S132" s="89"/>
      <c r="T132" s="89"/>
      <c r="U132" s="82"/>
      <c r="V132" s="83"/>
    </row>
    <row r="133" spans="2:22" s="84" customFormat="1" ht="22.5" customHeight="1">
      <c r="B133" s="104"/>
      <c r="C133" s="82"/>
      <c r="D133" s="82"/>
      <c r="E133" s="82"/>
      <c r="F133" s="82"/>
      <c r="G133" s="82"/>
      <c r="H133" s="82"/>
      <c r="I133" s="82"/>
      <c r="J133" s="89"/>
      <c r="K133" s="89"/>
      <c r="L133" s="82"/>
      <c r="M133" s="89"/>
      <c r="N133" s="82"/>
      <c r="O133" s="89"/>
      <c r="P133" s="89"/>
      <c r="Q133" s="89"/>
      <c r="R133" s="89"/>
      <c r="S133" s="89"/>
      <c r="T133" s="89"/>
      <c r="U133" s="82"/>
      <c r="V133" s="83"/>
    </row>
    <row r="134" spans="2:22" s="84" customFormat="1" ht="22.5" customHeight="1">
      <c r="B134" s="104"/>
      <c r="C134" s="82"/>
      <c r="D134" s="82"/>
      <c r="E134" s="82"/>
      <c r="F134" s="82"/>
      <c r="G134" s="82"/>
      <c r="H134" s="82"/>
      <c r="I134" s="82"/>
      <c r="L134" s="82"/>
      <c r="N134" s="82"/>
      <c r="U134" s="82"/>
      <c r="V134" s="83"/>
    </row>
    <row r="135" spans="2:22" s="84" customFormat="1" ht="22.5" customHeight="1">
      <c r="B135" s="104"/>
      <c r="C135" s="82"/>
      <c r="D135" s="82"/>
      <c r="E135" s="82"/>
      <c r="F135" s="82"/>
      <c r="G135" s="82"/>
      <c r="H135" s="82"/>
      <c r="I135" s="105"/>
      <c r="L135" s="82"/>
      <c r="N135" s="82"/>
      <c r="U135" s="82"/>
      <c r="V135" s="83"/>
    </row>
    <row r="136" spans="2:22" s="84" customFormat="1" ht="22.5" customHeight="1">
      <c r="B136" s="104"/>
      <c r="C136" s="82"/>
      <c r="D136" s="82"/>
      <c r="F136" s="82"/>
      <c r="G136" s="82"/>
      <c r="H136" s="82"/>
      <c r="I136" s="105"/>
      <c r="L136" s="82"/>
      <c r="N136" s="82"/>
      <c r="U136" s="82"/>
      <c r="V136" s="83"/>
    </row>
    <row r="137" spans="1:25" ht="22.5" customHeight="1">
      <c r="A137" s="84"/>
      <c r="B137" s="104"/>
      <c r="C137" s="82"/>
      <c r="D137" s="82"/>
      <c r="E137" s="82"/>
      <c r="F137" s="82"/>
      <c r="G137" s="82"/>
      <c r="H137" s="82"/>
      <c r="I137" s="82"/>
      <c r="J137" s="84"/>
      <c r="K137" s="84"/>
      <c r="L137" s="82"/>
      <c r="M137" s="84"/>
      <c r="N137" s="82"/>
      <c r="O137" s="84"/>
      <c r="P137" s="84"/>
      <c r="Q137" s="84"/>
      <c r="R137" s="84"/>
      <c r="S137" s="84"/>
      <c r="T137" s="84"/>
      <c r="U137" s="82"/>
      <c r="V137" s="83"/>
      <c r="W137" s="84"/>
      <c r="X137" s="84"/>
      <c r="Y137" s="84"/>
    </row>
    <row r="138" spans="2:22" s="84" customFormat="1" ht="22.5" customHeight="1">
      <c r="B138" s="104"/>
      <c r="C138" s="82"/>
      <c r="D138" s="82"/>
      <c r="F138" s="82"/>
      <c r="G138" s="82"/>
      <c r="H138" s="82"/>
      <c r="I138" s="105"/>
      <c r="L138" s="82"/>
      <c r="N138" s="82"/>
      <c r="U138" s="82"/>
      <c r="V138" s="83"/>
    </row>
    <row r="139" spans="2:22" s="84" customFormat="1" ht="22.5" customHeight="1">
      <c r="B139" s="104"/>
      <c r="C139" s="82"/>
      <c r="D139" s="82"/>
      <c r="F139" s="82"/>
      <c r="G139" s="82"/>
      <c r="H139" s="82"/>
      <c r="I139" s="105"/>
      <c r="L139" s="82"/>
      <c r="N139" s="82"/>
      <c r="U139" s="82"/>
      <c r="V139" s="83"/>
    </row>
    <row r="140" spans="2:22" s="84" customFormat="1" ht="22.5" customHeight="1">
      <c r="B140" s="104"/>
      <c r="C140" s="82"/>
      <c r="D140" s="82"/>
      <c r="F140" s="82"/>
      <c r="G140" s="82"/>
      <c r="H140" s="82"/>
      <c r="I140" s="105"/>
      <c r="L140" s="82"/>
      <c r="N140" s="82"/>
      <c r="U140" s="82"/>
      <c r="V140" s="83"/>
    </row>
    <row r="141" spans="2:22" s="84" customFormat="1" ht="22.5" customHeight="1">
      <c r="B141" s="104"/>
      <c r="C141" s="82"/>
      <c r="D141" s="82"/>
      <c r="F141" s="82"/>
      <c r="G141" s="82"/>
      <c r="H141" s="82"/>
      <c r="I141" s="105"/>
      <c r="L141" s="82"/>
      <c r="N141" s="82"/>
      <c r="U141" s="82"/>
      <c r="V141" s="83"/>
    </row>
    <row r="142" spans="2:22" s="84" customFormat="1" ht="22.5" customHeight="1">
      <c r="B142" s="104"/>
      <c r="C142" s="82"/>
      <c r="D142" s="82"/>
      <c r="F142" s="82"/>
      <c r="G142" s="82"/>
      <c r="H142" s="82"/>
      <c r="I142" s="105"/>
      <c r="L142" s="82"/>
      <c r="N142" s="82"/>
      <c r="U142" s="82"/>
      <c r="V142" s="83"/>
    </row>
    <row r="143" spans="2:22" s="84" customFormat="1" ht="22.5" customHeight="1">
      <c r="B143" s="104"/>
      <c r="C143" s="82"/>
      <c r="D143" s="82"/>
      <c r="F143" s="82"/>
      <c r="G143" s="82"/>
      <c r="H143" s="82"/>
      <c r="I143" s="105"/>
      <c r="L143" s="82"/>
      <c r="N143" s="82"/>
      <c r="U143" s="82"/>
      <c r="V143" s="83"/>
    </row>
    <row r="144" spans="2:22" s="84" customFormat="1" ht="22.5" customHeight="1">
      <c r="B144" s="104"/>
      <c r="C144" s="82"/>
      <c r="D144" s="82"/>
      <c r="F144" s="82"/>
      <c r="G144" s="82"/>
      <c r="H144" s="82"/>
      <c r="I144" s="105"/>
      <c r="L144" s="82"/>
      <c r="N144" s="82"/>
      <c r="U144" s="82"/>
      <c r="V144" s="83"/>
    </row>
    <row r="145" spans="2:22" s="84" customFormat="1" ht="22.5" customHeight="1">
      <c r="B145" s="104"/>
      <c r="C145" s="82"/>
      <c r="D145" s="82"/>
      <c r="F145" s="82"/>
      <c r="G145" s="82"/>
      <c r="H145" s="82"/>
      <c r="I145" s="105"/>
      <c r="L145" s="82"/>
      <c r="N145" s="82"/>
      <c r="U145" s="82"/>
      <c r="V145" s="83"/>
    </row>
    <row r="146" spans="2:22" s="84" customFormat="1" ht="22.5" customHeight="1">
      <c r="B146" s="104"/>
      <c r="C146" s="82"/>
      <c r="D146" s="82"/>
      <c r="F146" s="82"/>
      <c r="G146" s="82"/>
      <c r="H146" s="82"/>
      <c r="I146" s="105"/>
      <c r="L146" s="82"/>
      <c r="N146" s="82"/>
      <c r="U146" s="82"/>
      <c r="V146" s="83"/>
    </row>
    <row r="147" spans="2:22" s="84" customFormat="1" ht="22.5" customHeight="1">
      <c r="B147" s="104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3"/>
    </row>
    <row r="148" spans="2:22" s="84" customFormat="1" ht="22.5" customHeight="1">
      <c r="B148" s="104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3"/>
    </row>
    <row r="149" spans="2:22" s="84" customFormat="1" ht="22.5" customHeight="1">
      <c r="B149" s="104"/>
      <c r="C149" s="82"/>
      <c r="D149" s="82"/>
      <c r="F149" s="82"/>
      <c r="G149" s="82"/>
      <c r="H149" s="82"/>
      <c r="I149" s="105"/>
      <c r="L149" s="82"/>
      <c r="N149" s="82"/>
      <c r="U149" s="82"/>
      <c r="V149" s="83"/>
    </row>
    <row r="150" spans="1:25" ht="22.5" customHeight="1">
      <c r="A150" s="84"/>
      <c r="B150" s="104"/>
      <c r="C150" s="82"/>
      <c r="D150" s="82"/>
      <c r="E150" s="82"/>
      <c r="F150" s="82"/>
      <c r="G150" s="82"/>
      <c r="H150" s="82"/>
      <c r="I150" s="82"/>
      <c r="J150" s="84"/>
      <c r="K150" s="84"/>
      <c r="L150" s="82"/>
      <c r="M150" s="84"/>
      <c r="N150" s="82"/>
      <c r="O150" s="84"/>
      <c r="P150" s="84"/>
      <c r="Q150" s="84"/>
      <c r="R150" s="84"/>
      <c r="S150" s="84"/>
      <c r="T150" s="84"/>
      <c r="U150" s="82"/>
      <c r="V150" s="83"/>
      <c r="W150" s="84"/>
      <c r="X150" s="84"/>
      <c r="Y150" s="84"/>
    </row>
    <row r="151" spans="1:25" ht="22.5" customHeight="1">
      <c r="A151" s="84"/>
      <c r="B151" s="104"/>
      <c r="C151" s="84"/>
      <c r="D151" s="82"/>
      <c r="E151" s="84"/>
      <c r="F151" s="82"/>
      <c r="G151" s="82"/>
      <c r="H151" s="82"/>
      <c r="I151" s="105"/>
      <c r="J151" s="84"/>
      <c r="K151" s="84"/>
      <c r="L151" s="82"/>
      <c r="M151" s="84"/>
      <c r="N151" s="82"/>
      <c r="O151" s="84"/>
      <c r="P151" s="84"/>
      <c r="Q151" s="84"/>
      <c r="R151" s="84"/>
      <c r="S151" s="84"/>
      <c r="T151" s="84"/>
      <c r="U151" s="82"/>
      <c r="V151" s="83"/>
      <c r="W151" s="84"/>
      <c r="X151" s="84"/>
      <c r="Y151" s="84"/>
    </row>
    <row r="152" spans="1:25" ht="22.5" customHeight="1">
      <c r="A152" s="84"/>
      <c r="B152" s="104"/>
      <c r="C152" s="84"/>
      <c r="D152" s="82"/>
      <c r="E152" s="84"/>
      <c r="F152" s="82"/>
      <c r="G152" s="82"/>
      <c r="H152" s="82"/>
      <c r="I152" s="105"/>
      <c r="J152" s="84"/>
      <c r="K152" s="84"/>
      <c r="L152" s="82"/>
      <c r="M152" s="84"/>
      <c r="N152" s="82"/>
      <c r="O152" s="84"/>
      <c r="P152" s="84"/>
      <c r="Q152" s="84"/>
      <c r="R152" s="84"/>
      <c r="S152" s="84"/>
      <c r="T152" s="84"/>
      <c r="U152" s="82"/>
      <c r="V152" s="83"/>
      <c r="W152" s="84"/>
      <c r="X152" s="84"/>
      <c r="Y152" s="84"/>
    </row>
    <row r="153" spans="1:25" ht="22.5" customHeight="1">
      <c r="A153" s="84"/>
      <c r="B153" s="104"/>
      <c r="C153" s="84"/>
      <c r="D153" s="82"/>
      <c r="E153" s="84"/>
      <c r="F153" s="82"/>
      <c r="G153" s="82"/>
      <c r="H153" s="82"/>
      <c r="I153" s="105"/>
      <c r="J153" s="84"/>
      <c r="K153" s="84"/>
      <c r="L153" s="82"/>
      <c r="M153" s="84"/>
      <c r="N153" s="82"/>
      <c r="O153" s="84"/>
      <c r="P153" s="84"/>
      <c r="Q153" s="84"/>
      <c r="R153" s="84"/>
      <c r="S153" s="84"/>
      <c r="T153" s="84"/>
      <c r="U153" s="82"/>
      <c r="V153" s="83"/>
      <c r="W153" s="84"/>
      <c r="X153" s="84"/>
      <c r="Y153" s="84"/>
    </row>
    <row r="154" spans="1:25" ht="22.5" customHeight="1">
      <c r="A154" s="84"/>
      <c r="B154" s="104"/>
      <c r="C154" s="84"/>
      <c r="D154" s="82"/>
      <c r="E154" s="84"/>
      <c r="F154" s="82"/>
      <c r="G154" s="82"/>
      <c r="H154" s="82"/>
      <c r="I154" s="105"/>
      <c r="J154" s="84"/>
      <c r="K154" s="84"/>
      <c r="L154" s="82"/>
      <c r="M154" s="84"/>
      <c r="N154" s="82"/>
      <c r="O154" s="84"/>
      <c r="P154" s="84"/>
      <c r="Q154" s="84"/>
      <c r="R154" s="84"/>
      <c r="S154" s="84"/>
      <c r="T154" s="84"/>
      <c r="U154" s="82"/>
      <c r="V154" s="83"/>
      <c r="W154" s="84"/>
      <c r="X154" s="84"/>
      <c r="Y154" s="84"/>
    </row>
    <row r="155" spans="1:25" ht="22.5" customHeight="1">
      <c r="A155" s="84"/>
      <c r="B155" s="104"/>
      <c r="C155" s="84"/>
      <c r="D155" s="82"/>
      <c r="E155" s="84"/>
      <c r="F155" s="82"/>
      <c r="G155" s="82"/>
      <c r="H155" s="82"/>
      <c r="I155" s="105"/>
      <c r="J155" s="84"/>
      <c r="K155" s="84"/>
      <c r="L155" s="82"/>
      <c r="M155" s="84"/>
      <c r="N155" s="82"/>
      <c r="O155" s="84"/>
      <c r="P155" s="84"/>
      <c r="Q155" s="84"/>
      <c r="R155" s="84"/>
      <c r="S155" s="84"/>
      <c r="T155" s="84"/>
      <c r="U155" s="82"/>
      <c r="V155" s="83"/>
      <c r="W155" s="84"/>
      <c r="X155" s="84"/>
      <c r="Y155" s="84"/>
    </row>
    <row r="156" spans="1:25" ht="22.5" customHeight="1">
      <c r="A156" s="84"/>
      <c r="B156" s="104"/>
      <c r="C156" s="84"/>
      <c r="D156" s="82"/>
      <c r="E156" s="84"/>
      <c r="F156" s="82"/>
      <c r="G156" s="82"/>
      <c r="H156" s="82"/>
      <c r="I156" s="105"/>
      <c r="J156" s="84"/>
      <c r="K156" s="84"/>
      <c r="L156" s="82"/>
      <c r="M156" s="84"/>
      <c r="N156" s="82"/>
      <c r="O156" s="84"/>
      <c r="P156" s="84"/>
      <c r="Q156" s="84"/>
      <c r="R156" s="84"/>
      <c r="S156" s="84"/>
      <c r="T156" s="84"/>
      <c r="U156" s="82"/>
      <c r="V156" s="83"/>
      <c r="W156" s="84"/>
      <c r="X156" s="84"/>
      <c r="Y156" s="84"/>
    </row>
    <row r="157" spans="1:25" ht="22.5" customHeight="1">
      <c r="A157" s="84"/>
      <c r="B157" s="104"/>
      <c r="C157" s="84"/>
      <c r="D157" s="82"/>
      <c r="E157" s="84"/>
      <c r="F157" s="82"/>
      <c r="G157" s="82"/>
      <c r="H157" s="82"/>
      <c r="I157" s="105"/>
      <c r="J157" s="84"/>
      <c r="K157" s="84"/>
      <c r="L157" s="82"/>
      <c r="M157" s="84"/>
      <c r="N157" s="82"/>
      <c r="O157" s="84"/>
      <c r="P157" s="84"/>
      <c r="Q157" s="84"/>
      <c r="R157" s="84"/>
      <c r="S157" s="84"/>
      <c r="T157" s="84"/>
      <c r="U157" s="82"/>
      <c r="V157" s="83"/>
      <c r="W157" s="84"/>
      <c r="X157" s="84"/>
      <c r="Y157" s="84"/>
    </row>
    <row r="158" spans="1:25" ht="22.5" customHeight="1">
      <c r="A158" s="84"/>
      <c r="B158" s="104"/>
      <c r="C158" s="84"/>
      <c r="D158" s="82"/>
      <c r="E158" s="84"/>
      <c r="F158" s="82"/>
      <c r="G158" s="82"/>
      <c r="H158" s="82"/>
      <c r="I158" s="105"/>
      <c r="J158" s="84"/>
      <c r="K158" s="84"/>
      <c r="L158" s="82"/>
      <c r="M158" s="84"/>
      <c r="N158" s="82"/>
      <c r="O158" s="84"/>
      <c r="P158" s="84"/>
      <c r="Q158" s="84"/>
      <c r="R158" s="84"/>
      <c r="S158" s="84"/>
      <c r="T158" s="84"/>
      <c r="U158" s="82"/>
      <c r="V158" s="83"/>
      <c r="W158" s="84"/>
      <c r="X158" s="84"/>
      <c r="Y158" s="84"/>
    </row>
    <row r="159" spans="1:25" ht="22.5" customHeight="1">
      <c r="A159" s="84"/>
      <c r="B159" s="104"/>
      <c r="C159" s="84"/>
      <c r="D159" s="82"/>
      <c r="E159" s="84"/>
      <c r="F159" s="82"/>
      <c r="G159" s="82"/>
      <c r="H159" s="82"/>
      <c r="I159" s="105"/>
      <c r="J159" s="84"/>
      <c r="K159" s="84"/>
      <c r="L159" s="82"/>
      <c r="M159" s="84"/>
      <c r="N159" s="82"/>
      <c r="O159" s="84"/>
      <c r="P159" s="84"/>
      <c r="Q159" s="84"/>
      <c r="R159" s="84"/>
      <c r="S159" s="84"/>
      <c r="T159" s="84"/>
      <c r="U159" s="82"/>
      <c r="V159" s="83"/>
      <c r="W159" s="84"/>
      <c r="X159" s="84"/>
      <c r="Y159" s="84"/>
    </row>
    <row r="160" spans="1:25" ht="22.5" customHeight="1">
      <c r="A160" s="89"/>
      <c r="B160" s="104"/>
      <c r="C160" s="82"/>
      <c r="D160" s="82"/>
      <c r="E160" s="82"/>
      <c r="F160" s="82"/>
      <c r="G160" s="82"/>
      <c r="H160" s="89"/>
      <c r="I160" s="82"/>
      <c r="J160" s="84"/>
      <c r="K160" s="89"/>
      <c r="L160" s="82"/>
      <c r="M160" s="89"/>
      <c r="N160" s="82"/>
      <c r="O160" s="89"/>
      <c r="P160" s="89"/>
      <c r="Q160" s="89"/>
      <c r="R160" s="89"/>
      <c r="S160" s="89"/>
      <c r="T160" s="89"/>
      <c r="U160" s="82"/>
      <c r="V160" s="83"/>
      <c r="W160" s="84"/>
      <c r="X160" s="84"/>
      <c r="Y160" s="84"/>
    </row>
    <row r="161" spans="1:25" ht="22.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2"/>
      <c r="M161" s="84"/>
      <c r="N161" s="82"/>
      <c r="O161" s="84"/>
      <c r="P161" s="84"/>
      <c r="Q161" s="84"/>
      <c r="R161" s="84"/>
      <c r="S161" s="84"/>
      <c r="T161" s="84"/>
      <c r="U161" s="84"/>
      <c r="V161" s="83"/>
      <c r="W161" s="84"/>
      <c r="X161" s="84"/>
      <c r="Y161" s="84"/>
    </row>
    <row r="162" spans="1:23" ht="22.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2"/>
      <c r="M162" s="84"/>
      <c r="N162" s="82"/>
      <c r="O162" s="84"/>
      <c r="P162" s="84"/>
      <c r="Q162" s="84"/>
      <c r="R162" s="84"/>
      <c r="S162" s="84"/>
      <c r="T162" s="84"/>
      <c r="U162" s="82"/>
      <c r="V162" s="83"/>
      <c r="W162" s="84"/>
    </row>
    <row r="163" spans="1:23" ht="22.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2"/>
      <c r="M163" s="84"/>
      <c r="N163" s="82"/>
      <c r="O163" s="84"/>
      <c r="P163" s="84"/>
      <c r="Q163" s="84"/>
      <c r="R163" s="84"/>
      <c r="S163" s="84"/>
      <c r="T163" s="84"/>
      <c r="U163" s="82"/>
      <c r="V163" s="83"/>
      <c r="W163" s="84"/>
    </row>
    <row r="164" spans="1:23" ht="22.5" customHeight="1">
      <c r="A164" s="104"/>
      <c r="B164" s="104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3"/>
      <c r="W164" s="84"/>
    </row>
    <row r="165" spans="1:23" ht="22.5" customHeight="1">
      <c r="A165" s="104"/>
      <c r="B165" s="104"/>
      <c r="C165" s="104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3"/>
      <c r="W165" s="84"/>
    </row>
    <row r="166" spans="1:23" ht="22.5" customHeight="1">
      <c r="A166" s="84"/>
      <c r="B166" s="104"/>
      <c r="C166" s="84"/>
      <c r="D166" s="82"/>
      <c r="E166" s="82"/>
      <c r="F166" s="82"/>
      <c r="G166" s="82"/>
      <c r="H166" s="82"/>
      <c r="I166" s="82"/>
      <c r="J166" s="82"/>
      <c r="K166" s="84"/>
      <c r="L166" s="82"/>
      <c r="M166" s="84"/>
      <c r="N166" s="82"/>
      <c r="O166" s="84"/>
      <c r="P166" s="84"/>
      <c r="Q166" s="84"/>
      <c r="R166" s="84"/>
      <c r="S166" s="84"/>
      <c r="T166" s="84"/>
      <c r="U166" s="82"/>
      <c r="V166" s="83"/>
      <c r="W166" s="84"/>
    </row>
    <row r="167" spans="1:23" ht="22.5" customHeight="1">
      <c r="A167" s="84"/>
      <c r="B167" s="84"/>
      <c r="C167" s="84"/>
      <c r="D167" s="84"/>
      <c r="E167" s="84"/>
      <c r="F167" s="84"/>
      <c r="G167" s="84"/>
      <c r="H167" s="84"/>
      <c r="I167" s="82"/>
      <c r="J167" s="82"/>
      <c r="K167" s="84"/>
      <c r="L167" s="82"/>
      <c r="M167" s="84"/>
      <c r="N167" s="82"/>
      <c r="O167" s="84"/>
      <c r="P167" s="84"/>
      <c r="Q167" s="84"/>
      <c r="R167" s="84"/>
      <c r="S167" s="84"/>
      <c r="T167" s="84"/>
      <c r="U167" s="82"/>
      <c r="V167" s="83"/>
      <c r="W167" s="84"/>
    </row>
    <row r="168" spans="1:23" ht="22.5" customHeight="1">
      <c r="A168" s="104"/>
      <c r="B168" s="84"/>
      <c r="C168" s="84"/>
      <c r="D168" s="84"/>
      <c r="E168" s="84"/>
      <c r="F168" s="84"/>
      <c r="G168" s="84"/>
      <c r="H168" s="84"/>
      <c r="I168" s="82"/>
      <c r="J168" s="82"/>
      <c r="K168" s="84"/>
      <c r="L168" s="82"/>
      <c r="M168" s="84"/>
      <c r="N168" s="82"/>
      <c r="O168" s="84"/>
      <c r="P168" s="84"/>
      <c r="Q168" s="84"/>
      <c r="R168" s="84"/>
      <c r="S168" s="84"/>
      <c r="T168" s="84"/>
      <c r="U168" s="82"/>
      <c r="V168" s="83"/>
      <c r="W168" s="84"/>
    </row>
    <row r="169" spans="1:23" ht="22.5" customHeight="1">
      <c r="A169" s="104"/>
      <c r="B169" s="104"/>
      <c r="C169" s="104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3"/>
      <c r="W169" s="84"/>
    </row>
    <row r="170" spans="1:23" ht="22.5" customHeight="1">
      <c r="A170" s="84"/>
      <c r="B170" s="104"/>
      <c r="C170" s="84"/>
      <c r="D170" s="82"/>
      <c r="E170" s="82"/>
      <c r="F170" s="82"/>
      <c r="G170" s="82"/>
      <c r="H170" s="82"/>
      <c r="I170" s="82"/>
      <c r="J170" s="82"/>
      <c r="K170" s="84"/>
      <c r="L170" s="82"/>
      <c r="M170" s="84"/>
      <c r="N170" s="82"/>
      <c r="O170" s="84"/>
      <c r="P170" s="84"/>
      <c r="Q170" s="84"/>
      <c r="R170" s="84"/>
      <c r="S170" s="84"/>
      <c r="T170" s="84"/>
      <c r="U170" s="82"/>
      <c r="V170" s="83"/>
      <c r="W170" s="84"/>
    </row>
    <row r="171" spans="1:23" ht="22.5" customHeight="1">
      <c r="A171" s="84"/>
      <c r="B171" s="84"/>
      <c r="C171" s="84"/>
      <c r="D171" s="84"/>
      <c r="E171" s="84"/>
      <c r="F171" s="84"/>
      <c r="G171" s="84"/>
      <c r="H171" s="84"/>
      <c r="I171" s="82"/>
      <c r="J171" s="82"/>
      <c r="K171" s="84"/>
      <c r="L171" s="82"/>
      <c r="M171" s="84"/>
      <c r="N171" s="82"/>
      <c r="O171" s="84"/>
      <c r="P171" s="84"/>
      <c r="Q171" s="84"/>
      <c r="R171" s="84"/>
      <c r="S171" s="84"/>
      <c r="T171" s="84"/>
      <c r="U171" s="82"/>
      <c r="V171" s="83"/>
      <c r="W171" s="84"/>
    </row>
    <row r="172" spans="1:23" ht="22.5" customHeight="1">
      <c r="A172" s="104"/>
      <c r="B172" s="104"/>
      <c r="C172" s="104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3"/>
      <c r="W172" s="84"/>
    </row>
    <row r="173" spans="1:23" ht="22.5" customHeight="1">
      <c r="A173" s="84"/>
      <c r="B173" s="104"/>
      <c r="C173" s="84"/>
      <c r="D173" s="82"/>
      <c r="E173" s="82"/>
      <c r="F173" s="82"/>
      <c r="G173" s="82"/>
      <c r="H173" s="82"/>
      <c r="I173" s="82"/>
      <c r="J173" s="82"/>
      <c r="K173" s="84"/>
      <c r="L173" s="82"/>
      <c r="M173" s="84"/>
      <c r="N173" s="82"/>
      <c r="O173" s="84"/>
      <c r="P173" s="84"/>
      <c r="Q173" s="84"/>
      <c r="R173" s="84"/>
      <c r="S173" s="84"/>
      <c r="T173" s="84"/>
      <c r="U173" s="82"/>
      <c r="V173" s="83"/>
      <c r="W173" s="84"/>
    </row>
    <row r="174" spans="1:23" ht="22.5" customHeight="1">
      <c r="A174" s="84"/>
      <c r="B174" s="84"/>
      <c r="C174" s="84"/>
      <c r="D174" s="84"/>
      <c r="E174" s="84"/>
      <c r="F174" s="84"/>
      <c r="G174" s="84"/>
      <c r="H174" s="84"/>
      <c r="I174" s="82"/>
      <c r="J174" s="82"/>
      <c r="K174" s="84"/>
      <c r="L174" s="82"/>
      <c r="M174" s="84"/>
      <c r="N174" s="82"/>
      <c r="O174" s="84"/>
      <c r="P174" s="84"/>
      <c r="Q174" s="84"/>
      <c r="R174" s="84"/>
      <c r="S174" s="84"/>
      <c r="T174" s="84"/>
      <c r="U174" s="82"/>
      <c r="V174" s="83"/>
      <c r="W174" s="84"/>
    </row>
    <row r="175" spans="1:23" ht="22.5" customHeight="1">
      <c r="A175" s="104"/>
      <c r="B175" s="104"/>
      <c r="C175" s="104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3"/>
      <c r="W175" s="84"/>
    </row>
    <row r="176" spans="1:23" ht="22.5" customHeight="1">
      <c r="A176" s="84"/>
      <c r="B176" s="104"/>
      <c r="C176" s="84"/>
      <c r="D176" s="82"/>
      <c r="E176" s="82"/>
      <c r="F176" s="82"/>
      <c r="G176" s="82"/>
      <c r="H176" s="82"/>
      <c r="I176" s="82"/>
      <c r="J176" s="82"/>
      <c r="K176" s="84"/>
      <c r="L176" s="82"/>
      <c r="M176" s="84"/>
      <c r="N176" s="82"/>
      <c r="O176" s="84"/>
      <c r="P176" s="84"/>
      <c r="Q176" s="84"/>
      <c r="R176" s="84"/>
      <c r="S176" s="84"/>
      <c r="T176" s="84"/>
      <c r="U176" s="82"/>
      <c r="V176" s="83"/>
      <c r="W176" s="84"/>
    </row>
    <row r="177" spans="1:23" ht="22.5" customHeight="1">
      <c r="A177" s="84"/>
      <c r="B177" s="84"/>
      <c r="C177" s="84"/>
      <c r="D177" s="84"/>
      <c r="E177" s="84"/>
      <c r="F177" s="84"/>
      <c r="G177" s="84"/>
      <c r="H177" s="84"/>
      <c r="I177" s="82"/>
      <c r="J177" s="82"/>
      <c r="K177" s="84"/>
      <c r="L177" s="82"/>
      <c r="M177" s="84"/>
      <c r="N177" s="82"/>
      <c r="O177" s="84"/>
      <c r="P177" s="84"/>
      <c r="Q177" s="84"/>
      <c r="R177" s="84"/>
      <c r="S177" s="84"/>
      <c r="T177" s="84"/>
      <c r="U177" s="82"/>
      <c r="V177" s="83"/>
      <c r="W177" s="84"/>
    </row>
    <row r="178" spans="1:23" ht="22.5" customHeight="1">
      <c r="A178" s="104"/>
      <c r="B178" s="84"/>
      <c r="C178" s="84"/>
      <c r="D178" s="84"/>
      <c r="E178" s="84"/>
      <c r="F178" s="84"/>
      <c r="G178" s="84"/>
      <c r="H178" s="84"/>
      <c r="I178" s="82"/>
      <c r="J178" s="82"/>
      <c r="K178" s="84"/>
      <c r="L178" s="82"/>
      <c r="M178" s="84"/>
      <c r="N178" s="82"/>
      <c r="O178" s="84"/>
      <c r="P178" s="84"/>
      <c r="Q178" s="84"/>
      <c r="R178" s="84"/>
      <c r="S178" s="84"/>
      <c r="T178" s="84"/>
      <c r="U178" s="82"/>
      <c r="V178" s="83"/>
      <c r="W178" s="84"/>
    </row>
    <row r="179" spans="1:23" ht="22.5" customHeight="1">
      <c r="A179" s="104"/>
      <c r="B179" s="104"/>
      <c r="C179" s="104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3"/>
      <c r="W179" s="84"/>
    </row>
    <row r="180" spans="1:23" ht="22.5" customHeight="1">
      <c r="A180" s="84"/>
      <c r="B180" s="104"/>
      <c r="C180" s="84"/>
      <c r="D180" s="82"/>
      <c r="E180" s="82"/>
      <c r="F180" s="82"/>
      <c r="G180" s="82"/>
      <c r="H180" s="82"/>
      <c r="I180" s="82"/>
      <c r="J180" s="82"/>
      <c r="K180" s="84"/>
      <c r="L180" s="82"/>
      <c r="M180" s="84"/>
      <c r="N180" s="82"/>
      <c r="O180" s="84"/>
      <c r="P180" s="84"/>
      <c r="Q180" s="84"/>
      <c r="R180" s="84"/>
      <c r="S180" s="84"/>
      <c r="T180" s="84"/>
      <c r="U180" s="82"/>
      <c r="V180" s="83"/>
      <c r="W180" s="84"/>
    </row>
    <row r="181" spans="1:23" ht="22.5" customHeight="1">
      <c r="A181" s="84"/>
      <c r="B181" s="104"/>
      <c r="C181" s="82"/>
      <c r="D181" s="82"/>
      <c r="E181" s="82"/>
      <c r="F181" s="82"/>
      <c r="G181" s="82"/>
      <c r="H181" s="82"/>
      <c r="I181" s="91"/>
      <c r="J181" s="84"/>
      <c r="K181" s="84"/>
      <c r="L181" s="82"/>
      <c r="M181" s="84"/>
      <c r="N181" s="82"/>
      <c r="O181" s="84"/>
      <c r="P181" s="84"/>
      <c r="Q181" s="84"/>
      <c r="R181" s="84"/>
      <c r="S181" s="84"/>
      <c r="T181" s="84"/>
      <c r="U181" s="82"/>
      <c r="V181" s="83"/>
      <c r="W181" s="84"/>
    </row>
    <row r="182" spans="1:23" ht="22.5" customHeight="1">
      <c r="A182" s="104"/>
      <c r="B182" s="84"/>
      <c r="C182" s="84"/>
      <c r="D182" s="84"/>
      <c r="E182" s="84"/>
      <c r="F182" s="84"/>
      <c r="G182" s="84"/>
      <c r="H182" s="84"/>
      <c r="I182" s="82"/>
      <c r="J182" s="82"/>
      <c r="K182" s="84"/>
      <c r="L182" s="82"/>
      <c r="M182" s="84"/>
      <c r="N182" s="82"/>
      <c r="O182" s="84"/>
      <c r="P182" s="84"/>
      <c r="Q182" s="84"/>
      <c r="R182" s="84"/>
      <c r="S182" s="84"/>
      <c r="T182" s="84"/>
      <c r="U182" s="82"/>
      <c r="V182" s="83"/>
      <c r="W182" s="84"/>
    </row>
    <row r="183" spans="1:23" ht="22.5" customHeight="1">
      <c r="A183" s="104"/>
      <c r="B183" s="104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4"/>
      <c r="V183" s="83"/>
      <c r="W183" s="84"/>
    </row>
    <row r="184" spans="1:23" ht="22.5" customHeight="1">
      <c r="A184" s="104"/>
      <c r="B184" s="104"/>
      <c r="C184" s="104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4"/>
      <c r="V184" s="83"/>
      <c r="W184" s="84"/>
    </row>
    <row r="185" spans="1:23" ht="22.5" customHeight="1">
      <c r="A185" s="84"/>
      <c r="B185" s="104"/>
      <c r="C185" s="84"/>
      <c r="D185" s="82"/>
      <c r="E185" s="82"/>
      <c r="F185" s="82"/>
      <c r="G185" s="82"/>
      <c r="H185" s="82"/>
      <c r="I185" s="82"/>
      <c r="J185" s="82"/>
      <c r="K185" s="84"/>
      <c r="L185" s="82"/>
      <c r="M185" s="84"/>
      <c r="N185" s="82"/>
      <c r="O185" s="84"/>
      <c r="P185" s="84"/>
      <c r="Q185" s="84"/>
      <c r="R185" s="84"/>
      <c r="S185" s="84"/>
      <c r="T185" s="84"/>
      <c r="U185" s="84"/>
      <c r="V185" s="83"/>
      <c r="W185" s="84"/>
    </row>
    <row r="186" spans="1:23" ht="22.5" customHeight="1">
      <c r="A186" s="84"/>
      <c r="B186" s="84"/>
      <c r="C186" s="84"/>
      <c r="D186" s="84"/>
      <c r="E186" s="84"/>
      <c r="F186" s="84"/>
      <c r="G186" s="84"/>
      <c r="H186" s="84"/>
      <c r="I186" s="82"/>
      <c r="J186" s="82"/>
      <c r="K186" s="84"/>
      <c r="L186" s="82"/>
      <c r="M186" s="84"/>
      <c r="N186" s="82"/>
      <c r="O186" s="84"/>
      <c r="P186" s="84"/>
      <c r="Q186" s="84"/>
      <c r="R186" s="84"/>
      <c r="S186" s="84"/>
      <c r="T186" s="84"/>
      <c r="U186" s="84"/>
      <c r="V186" s="83"/>
      <c r="W186" s="84"/>
    </row>
    <row r="187" spans="1:23" ht="22.5" customHeight="1">
      <c r="A187" s="104"/>
      <c r="B187" s="84"/>
      <c r="C187" s="84"/>
      <c r="D187" s="84"/>
      <c r="E187" s="84"/>
      <c r="F187" s="84"/>
      <c r="G187" s="84"/>
      <c r="H187" s="84"/>
      <c r="I187" s="82"/>
      <c r="J187" s="82"/>
      <c r="K187" s="84"/>
      <c r="L187" s="82"/>
      <c r="M187" s="84"/>
      <c r="N187" s="82"/>
      <c r="O187" s="84"/>
      <c r="P187" s="84"/>
      <c r="Q187" s="84"/>
      <c r="R187" s="84"/>
      <c r="S187" s="84"/>
      <c r="T187" s="84"/>
      <c r="U187" s="84"/>
      <c r="V187" s="83"/>
      <c r="W187" s="84"/>
    </row>
    <row r="188" spans="1:23" ht="22.5" customHeight="1">
      <c r="A188" s="104"/>
      <c r="B188" s="104"/>
      <c r="C188" s="104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4"/>
      <c r="V188" s="83"/>
      <c r="W188" s="84"/>
    </row>
    <row r="189" spans="1:23" ht="22.5" customHeight="1">
      <c r="A189" s="84"/>
      <c r="B189" s="104"/>
      <c r="C189" s="84"/>
      <c r="D189" s="82"/>
      <c r="E189" s="82"/>
      <c r="F189" s="82"/>
      <c r="G189" s="82"/>
      <c r="H189" s="82"/>
      <c r="I189" s="82"/>
      <c r="J189" s="82"/>
      <c r="K189" s="84"/>
      <c r="L189" s="82"/>
      <c r="M189" s="84"/>
      <c r="N189" s="82"/>
      <c r="O189" s="84"/>
      <c r="P189" s="84"/>
      <c r="Q189" s="84"/>
      <c r="R189" s="84"/>
      <c r="S189" s="84"/>
      <c r="T189" s="84"/>
      <c r="U189" s="84"/>
      <c r="V189" s="83"/>
      <c r="W189" s="84"/>
    </row>
    <row r="190" spans="1:23" ht="22.5" customHeight="1">
      <c r="A190" s="84"/>
      <c r="B190" s="84"/>
      <c r="C190" s="84"/>
      <c r="D190" s="84"/>
      <c r="E190" s="84"/>
      <c r="F190" s="84"/>
      <c r="G190" s="84"/>
      <c r="H190" s="84"/>
      <c r="I190" s="82"/>
      <c r="J190" s="82"/>
      <c r="K190" s="84"/>
      <c r="L190" s="82"/>
      <c r="M190" s="84"/>
      <c r="N190" s="82"/>
      <c r="O190" s="84"/>
      <c r="P190" s="84"/>
      <c r="Q190" s="84"/>
      <c r="R190" s="84"/>
      <c r="S190" s="84"/>
      <c r="T190" s="84"/>
      <c r="U190" s="84"/>
      <c r="V190" s="83"/>
      <c r="W190" s="84"/>
    </row>
    <row r="191" spans="1:23" ht="22.5" customHeight="1">
      <c r="A191" s="104"/>
      <c r="B191" s="84"/>
      <c r="C191" s="84"/>
      <c r="D191" s="84"/>
      <c r="E191" s="84"/>
      <c r="F191" s="84"/>
      <c r="G191" s="84"/>
      <c r="H191" s="84"/>
      <c r="I191" s="82"/>
      <c r="J191" s="82"/>
      <c r="K191" s="84"/>
      <c r="L191" s="82"/>
      <c r="M191" s="84"/>
      <c r="N191" s="82"/>
      <c r="O191" s="84"/>
      <c r="P191" s="84"/>
      <c r="Q191" s="84"/>
      <c r="R191" s="84"/>
      <c r="S191" s="84"/>
      <c r="T191" s="84"/>
      <c r="U191" s="84"/>
      <c r="V191" s="83"/>
      <c r="W191" s="84"/>
    </row>
    <row r="192" spans="1:23" ht="22.5" customHeight="1">
      <c r="A192" s="104"/>
      <c r="B192" s="104"/>
      <c r="C192" s="104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4"/>
      <c r="V192" s="83"/>
      <c r="W192" s="84"/>
    </row>
    <row r="193" spans="1:23" ht="22.5" customHeight="1">
      <c r="A193" s="84"/>
      <c r="B193" s="104"/>
      <c r="C193" s="84"/>
      <c r="D193" s="82"/>
      <c r="E193" s="82"/>
      <c r="F193" s="82"/>
      <c r="G193" s="82"/>
      <c r="H193" s="82"/>
      <c r="I193" s="82"/>
      <c r="J193" s="82"/>
      <c r="K193" s="84"/>
      <c r="L193" s="82"/>
      <c r="M193" s="84"/>
      <c r="N193" s="82"/>
      <c r="O193" s="84"/>
      <c r="P193" s="84"/>
      <c r="Q193" s="84"/>
      <c r="R193" s="84"/>
      <c r="S193" s="84"/>
      <c r="T193" s="84"/>
      <c r="U193" s="84"/>
      <c r="V193" s="83"/>
      <c r="W193" s="84"/>
    </row>
    <row r="194" spans="1:23" ht="22.5" customHeight="1">
      <c r="A194" s="84"/>
      <c r="B194" s="84"/>
      <c r="C194" s="84"/>
      <c r="D194" s="84"/>
      <c r="E194" s="84"/>
      <c r="F194" s="84"/>
      <c r="G194" s="84"/>
      <c r="H194" s="84"/>
      <c r="I194" s="82"/>
      <c r="J194" s="82"/>
      <c r="K194" s="84"/>
      <c r="L194" s="82"/>
      <c r="M194" s="84"/>
      <c r="N194" s="82"/>
      <c r="O194" s="84"/>
      <c r="P194" s="84"/>
      <c r="Q194" s="84"/>
      <c r="R194" s="84"/>
      <c r="S194" s="84"/>
      <c r="T194" s="84"/>
      <c r="U194" s="84"/>
      <c r="V194" s="83"/>
      <c r="W194" s="84"/>
    </row>
    <row r="195" spans="1:23" ht="22.5" customHeight="1">
      <c r="A195" s="104"/>
      <c r="B195" s="84"/>
      <c r="C195" s="84"/>
      <c r="D195" s="84"/>
      <c r="E195" s="84"/>
      <c r="F195" s="84"/>
      <c r="G195" s="84"/>
      <c r="H195" s="84"/>
      <c r="I195" s="82"/>
      <c r="J195" s="82"/>
      <c r="K195" s="84"/>
      <c r="L195" s="82"/>
      <c r="M195" s="84"/>
      <c r="N195" s="82"/>
      <c r="O195" s="84"/>
      <c r="P195" s="84"/>
      <c r="Q195" s="84"/>
      <c r="R195" s="84"/>
      <c r="S195" s="84"/>
      <c r="T195" s="84"/>
      <c r="U195" s="84"/>
      <c r="V195" s="83"/>
      <c r="W195" s="84"/>
    </row>
    <row r="196" spans="1:23" ht="22.5" customHeight="1">
      <c r="A196" s="104"/>
      <c r="B196" s="104"/>
      <c r="C196" s="104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4"/>
      <c r="V196" s="83"/>
      <c r="W196" s="84"/>
    </row>
    <row r="197" spans="1:23" ht="22.5" customHeight="1">
      <c r="A197" s="84"/>
      <c r="B197" s="104"/>
      <c r="C197" s="84"/>
      <c r="D197" s="82"/>
      <c r="E197" s="82"/>
      <c r="F197" s="82"/>
      <c r="G197" s="82"/>
      <c r="H197" s="82"/>
      <c r="I197" s="82"/>
      <c r="J197" s="82"/>
      <c r="K197" s="84"/>
      <c r="L197" s="82"/>
      <c r="M197" s="84"/>
      <c r="N197" s="82"/>
      <c r="O197" s="84"/>
      <c r="P197" s="84"/>
      <c r="Q197" s="84"/>
      <c r="R197" s="84"/>
      <c r="S197" s="84"/>
      <c r="T197" s="84"/>
      <c r="U197" s="84"/>
      <c r="V197" s="83"/>
      <c r="W197" s="84"/>
    </row>
    <row r="198" spans="1:23" ht="22.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2"/>
      <c r="M198" s="84"/>
      <c r="N198" s="82"/>
      <c r="O198" s="84"/>
      <c r="P198" s="84"/>
      <c r="Q198" s="84"/>
      <c r="R198" s="84"/>
      <c r="S198" s="84"/>
      <c r="T198" s="84"/>
      <c r="U198" s="84"/>
      <c r="V198" s="83"/>
      <c r="W198" s="84"/>
    </row>
    <row r="199" spans="1:23" ht="22.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2"/>
      <c r="M199" s="84"/>
      <c r="N199" s="82"/>
      <c r="O199" s="84"/>
      <c r="P199" s="84"/>
      <c r="Q199" s="84"/>
      <c r="R199" s="84"/>
      <c r="S199" s="84"/>
      <c r="T199" s="84"/>
      <c r="U199" s="84"/>
      <c r="V199" s="83"/>
      <c r="W199" s="84"/>
    </row>
    <row r="200" spans="1:23" ht="22.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2"/>
      <c r="M200" s="84"/>
      <c r="N200" s="82"/>
      <c r="O200" s="84"/>
      <c r="P200" s="84"/>
      <c r="Q200" s="84"/>
      <c r="R200" s="84"/>
      <c r="S200" s="84"/>
      <c r="T200" s="84"/>
      <c r="U200" s="84"/>
      <c r="V200" s="83"/>
      <c r="W200" s="84"/>
    </row>
    <row r="201" spans="1:23" ht="22.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2"/>
      <c r="M201" s="84"/>
      <c r="N201" s="82"/>
      <c r="O201" s="84"/>
      <c r="P201" s="84"/>
      <c r="Q201" s="84"/>
      <c r="R201" s="84"/>
      <c r="S201" s="84"/>
      <c r="T201" s="84"/>
      <c r="U201" s="84"/>
      <c r="V201" s="83"/>
      <c r="W201" s="84"/>
    </row>
    <row r="202" spans="1:23" ht="22.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2"/>
      <c r="M202" s="84"/>
      <c r="N202" s="82"/>
      <c r="O202" s="84"/>
      <c r="P202" s="84"/>
      <c r="Q202" s="84"/>
      <c r="R202" s="84"/>
      <c r="S202" s="84"/>
      <c r="T202" s="84"/>
      <c r="U202" s="84"/>
      <c r="V202" s="83"/>
      <c r="W202" s="84"/>
    </row>
    <row r="203" spans="1:23" ht="22.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2"/>
      <c r="M203" s="84"/>
      <c r="N203" s="82"/>
      <c r="O203" s="84"/>
      <c r="P203" s="84"/>
      <c r="Q203" s="84"/>
      <c r="R203" s="84"/>
      <c r="S203" s="84"/>
      <c r="T203" s="84"/>
      <c r="U203" s="84"/>
      <c r="V203" s="83"/>
      <c r="W203" s="84"/>
    </row>
    <row r="204" spans="1:23" ht="22.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2"/>
      <c r="M204" s="84"/>
      <c r="N204" s="82"/>
      <c r="O204" s="84"/>
      <c r="P204" s="84"/>
      <c r="Q204" s="84"/>
      <c r="R204" s="84"/>
      <c r="S204" s="84"/>
      <c r="T204" s="84"/>
      <c r="U204" s="82"/>
      <c r="V204" s="83"/>
      <c r="W204" s="84"/>
    </row>
    <row r="205" spans="1:23" ht="22.5" customHeight="1">
      <c r="A205" s="84"/>
      <c r="B205" s="104"/>
      <c r="C205" s="82"/>
      <c r="D205" s="82"/>
      <c r="E205" s="82"/>
      <c r="F205" s="82"/>
      <c r="G205" s="82"/>
      <c r="H205" s="82"/>
      <c r="I205" s="82"/>
      <c r="J205" s="82"/>
      <c r="K205" s="84"/>
      <c r="L205" s="82"/>
      <c r="M205" s="84"/>
      <c r="N205" s="82"/>
      <c r="O205" s="84"/>
      <c r="P205" s="84"/>
      <c r="Q205" s="84"/>
      <c r="R205" s="84"/>
      <c r="S205" s="84"/>
      <c r="T205" s="84"/>
      <c r="U205" s="82"/>
      <c r="V205" s="83"/>
      <c r="W205" s="84"/>
    </row>
    <row r="206" spans="1:23" ht="22.5" customHeight="1">
      <c r="A206" s="84"/>
      <c r="B206" s="84"/>
      <c r="C206" s="84"/>
      <c r="D206" s="82"/>
      <c r="E206" s="84"/>
      <c r="F206" s="82"/>
      <c r="G206" s="82"/>
      <c r="H206" s="82"/>
      <c r="I206" s="82"/>
      <c r="J206" s="82"/>
      <c r="K206" s="84"/>
      <c r="L206" s="82"/>
      <c r="M206" s="84"/>
      <c r="N206" s="82"/>
      <c r="O206" s="84"/>
      <c r="P206" s="84"/>
      <c r="Q206" s="84"/>
      <c r="R206" s="84"/>
      <c r="S206" s="84"/>
      <c r="T206" s="84"/>
      <c r="U206" s="82"/>
      <c r="V206" s="83"/>
      <c r="W206" s="84"/>
    </row>
    <row r="207" spans="1:23" ht="22.5" customHeight="1">
      <c r="A207" s="84"/>
      <c r="B207" s="84"/>
      <c r="C207" s="84"/>
      <c r="D207" s="82"/>
      <c r="E207" s="84"/>
      <c r="F207" s="82"/>
      <c r="G207" s="82"/>
      <c r="H207" s="82"/>
      <c r="I207" s="82"/>
      <c r="J207" s="82"/>
      <c r="K207" s="84"/>
      <c r="L207" s="82"/>
      <c r="M207" s="84"/>
      <c r="N207" s="82"/>
      <c r="O207" s="84"/>
      <c r="P207" s="84"/>
      <c r="Q207" s="84"/>
      <c r="R207" s="84"/>
      <c r="S207" s="84"/>
      <c r="T207" s="84"/>
      <c r="U207" s="82"/>
      <c r="V207" s="83"/>
      <c r="W207" s="84"/>
    </row>
    <row r="208" spans="1:23" ht="22.5" customHeight="1">
      <c r="A208" s="84"/>
      <c r="B208" s="84"/>
      <c r="C208" s="84"/>
      <c r="D208" s="84"/>
      <c r="E208" s="104"/>
      <c r="F208" s="84"/>
      <c r="G208" s="82"/>
      <c r="H208" s="84"/>
      <c r="I208" s="84"/>
      <c r="J208" s="84"/>
      <c r="K208" s="84"/>
      <c r="L208" s="82"/>
      <c r="M208" s="84"/>
      <c r="N208" s="82"/>
      <c r="O208" s="84"/>
      <c r="P208" s="84"/>
      <c r="Q208" s="84"/>
      <c r="R208" s="84"/>
      <c r="S208" s="84"/>
      <c r="T208" s="84"/>
      <c r="U208" s="82"/>
      <c r="V208" s="83"/>
      <c r="W208" s="84"/>
    </row>
    <row r="209" spans="1:23" ht="22.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2"/>
      <c r="M209" s="84"/>
      <c r="N209" s="82"/>
      <c r="O209" s="84"/>
      <c r="P209" s="84"/>
      <c r="Q209" s="84"/>
      <c r="R209" s="84"/>
      <c r="S209" s="84"/>
      <c r="T209" s="84"/>
      <c r="U209" s="82"/>
      <c r="V209" s="83"/>
      <c r="W209" s="84"/>
    </row>
    <row r="210" spans="1:23" ht="22.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2"/>
      <c r="M210" s="84"/>
      <c r="N210" s="82"/>
      <c r="O210" s="84"/>
      <c r="P210" s="84"/>
      <c r="Q210" s="84"/>
      <c r="R210" s="84"/>
      <c r="S210" s="84"/>
      <c r="T210" s="84"/>
      <c r="U210" s="82"/>
      <c r="V210" s="83"/>
      <c r="W210" s="84"/>
    </row>
    <row r="211" spans="1:23" ht="22.5" customHeight="1">
      <c r="A211" s="104"/>
      <c r="B211" s="104"/>
      <c r="C211" s="82"/>
      <c r="D211" s="82"/>
      <c r="E211" s="82"/>
      <c r="F211" s="82"/>
      <c r="G211" s="82"/>
      <c r="H211" s="82"/>
      <c r="I211" s="82"/>
      <c r="J211" s="82"/>
      <c r="K211" s="84"/>
      <c r="L211" s="82"/>
      <c r="M211" s="84"/>
      <c r="N211" s="82"/>
      <c r="O211" s="84"/>
      <c r="P211" s="84"/>
      <c r="Q211" s="84"/>
      <c r="R211" s="84"/>
      <c r="S211" s="84"/>
      <c r="T211" s="84"/>
      <c r="U211" s="82"/>
      <c r="V211" s="83"/>
      <c r="W211" s="84"/>
    </row>
    <row r="212" spans="1:23" ht="22.5" customHeight="1">
      <c r="A212" s="84"/>
      <c r="B212" s="84"/>
      <c r="C212" s="84"/>
      <c r="D212" s="82"/>
      <c r="E212" s="84"/>
      <c r="F212" s="82"/>
      <c r="G212" s="82"/>
      <c r="H212" s="82"/>
      <c r="I212" s="82"/>
      <c r="J212" s="82"/>
      <c r="K212" s="84"/>
      <c r="L212" s="82"/>
      <c r="M212" s="84"/>
      <c r="N212" s="82"/>
      <c r="O212" s="84"/>
      <c r="P212" s="84"/>
      <c r="Q212" s="84"/>
      <c r="R212" s="84"/>
      <c r="S212" s="84"/>
      <c r="T212" s="84"/>
      <c r="U212" s="82"/>
      <c r="V212" s="83"/>
      <c r="W212" s="84"/>
    </row>
    <row r="213" spans="1:23" ht="22.5" customHeight="1">
      <c r="A213" s="84"/>
      <c r="B213" s="84"/>
      <c r="C213" s="84"/>
      <c r="D213" s="82"/>
      <c r="E213" s="84"/>
      <c r="F213" s="82"/>
      <c r="G213" s="82"/>
      <c r="H213" s="82"/>
      <c r="I213" s="82"/>
      <c r="J213" s="82"/>
      <c r="K213" s="84"/>
      <c r="L213" s="82"/>
      <c r="M213" s="84"/>
      <c r="N213" s="82"/>
      <c r="O213" s="84"/>
      <c r="P213" s="84"/>
      <c r="Q213" s="84"/>
      <c r="R213" s="84"/>
      <c r="S213" s="84"/>
      <c r="T213" s="84"/>
      <c r="U213" s="82"/>
      <c r="V213" s="83"/>
      <c r="W213" s="84"/>
    </row>
    <row r="214" spans="1:23" ht="22.5" customHeight="1">
      <c r="A214" s="84"/>
      <c r="B214" s="84"/>
      <c r="C214" s="84"/>
      <c r="D214" s="84"/>
      <c r="E214" s="104"/>
      <c r="F214" s="84"/>
      <c r="G214" s="82"/>
      <c r="H214" s="84"/>
      <c r="I214" s="84"/>
      <c r="J214" s="84"/>
      <c r="K214" s="84"/>
      <c r="L214" s="82"/>
      <c r="M214" s="84"/>
      <c r="N214" s="82"/>
      <c r="O214" s="84"/>
      <c r="P214" s="84"/>
      <c r="Q214" s="84"/>
      <c r="R214" s="84"/>
      <c r="S214" s="84"/>
      <c r="T214" s="84"/>
      <c r="U214" s="82"/>
      <c r="V214" s="83"/>
      <c r="W214" s="84"/>
    </row>
    <row r="215" spans="1:23" ht="22.5" customHeight="1">
      <c r="A215" s="84"/>
      <c r="B215" s="84"/>
      <c r="C215" s="84"/>
      <c r="D215" s="84"/>
      <c r="E215" s="84"/>
      <c r="F215" s="82"/>
      <c r="G215" s="82"/>
      <c r="H215" s="82"/>
      <c r="I215" s="82"/>
      <c r="J215" s="82"/>
      <c r="K215" s="84"/>
      <c r="L215" s="82"/>
      <c r="M215" s="84"/>
      <c r="N215" s="82"/>
      <c r="O215" s="84"/>
      <c r="P215" s="84"/>
      <c r="Q215" s="84"/>
      <c r="R215" s="84"/>
      <c r="S215" s="84"/>
      <c r="T215" s="84"/>
      <c r="U215" s="82"/>
      <c r="V215" s="83"/>
      <c r="W215" s="84"/>
    </row>
    <row r="216" spans="1:23" ht="22.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2"/>
      <c r="M216" s="84"/>
      <c r="N216" s="82"/>
      <c r="O216" s="84"/>
      <c r="P216" s="84"/>
      <c r="Q216" s="84"/>
      <c r="R216" s="84"/>
      <c r="S216" s="84"/>
      <c r="T216" s="84"/>
      <c r="U216" s="82"/>
      <c r="V216" s="83"/>
      <c r="W216" s="84"/>
    </row>
    <row r="217" spans="1:23" ht="22.5" customHeight="1">
      <c r="A217" s="104"/>
      <c r="B217" s="104"/>
      <c r="C217" s="82"/>
      <c r="D217" s="82"/>
      <c r="E217" s="82"/>
      <c r="F217" s="82"/>
      <c r="G217" s="82"/>
      <c r="H217" s="82"/>
      <c r="I217" s="82"/>
      <c r="J217" s="82"/>
      <c r="K217" s="84"/>
      <c r="L217" s="82"/>
      <c r="M217" s="84"/>
      <c r="N217" s="82"/>
      <c r="O217" s="84"/>
      <c r="P217" s="84"/>
      <c r="Q217" s="84"/>
      <c r="R217" s="84"/>
      <c r="S217" s="84"/>
      <c r="T217" s="84"/>
      <c r="U217" s="82"/>
      <c r="V217" s="83"/>
      <c r="W217" s="84"/>
    </row>
    <row r="218" spans="1:23" ht="22.5" customHeight="1">
      <c r="A218" s="84"/>
      <c r="B218" s="84"/>
      <c r="C218" s="84"/>
      <c r="D218" s="84"/>
      <c r="E218" s="84"/>
      <c r="F218" s="82"/>
      <c r="G218" s="82"/>
      <c r="H218" s="82"/>
      <c r="I218" s="82"/>
      <c r="J218" s="82"/>
      <c r="K218" s="84"/>
      <c r="L218" s="82"/>
      <c r="M218" s="84"/>
      <c r="N218" s="82"/>
      <c r="O218" s="84"/>
      <c r="P218" s="84"/>
      <c r="Q218" s="84"/>
      <c r="R218" s="84"/>
      <c r="S218" s="84"/>
      <c r="T218" s="84"/>
      <c r="U218" s="82"/>
      <c r="V218" s="83"/>
      <c r="W218" s="84"/>
    </row>
    <row r="219" spans="1:23" ht="22.5" customHeight="1">
      <c r="A219" s="84"/>
      <c r="B219" s="84"/>
      <c r="C219" s="84"/>
      <c r="D219" s="84"/>
      <c r="E219" s="84"/>
      <c r="F219" s="82"/>
      <c r="G219" s="82"/>
      <c r="H219" s="82"/>
      <c r="I219" s="82"/>
      <c r="J219" s="82"/>
      <c r="K219" s="84"/>
      <c r="L219" s="82"/>
      <c r="M219" s="84"/>
      <c r="N219" s="82"/>
      <c r="O219" s="84"/>
      <c r="P219" s="84"/>
      <c r="Q219" s="84"/>
      <c r="R219" s="84"/>
      <c r="S219" s="84"/>
      <c r="T219" s="84"/>
      <c r="U219" s="82"/>
      <c r="V219" s="83"/>
      <c r="W219" s="84"/>
    </row>
    <row r="220" spans="1:23" ht="22.5" customHeight="1">
      <c r="A220" s="84"/>
      <c r="B220" s="84"/>
      <c r="C220" s="84"/>
      <c r="D220" s="84"/>
      <c r="E220" s="84"/>
      <c r="F220" s="82"/>
      <c r="G220" s="82"/>
      <c r="H220" s="82"/>
      <c r="I220" s="82"/>
      <c r="J220" s="82"/>
      <c r="K220" s="84"/>
      <c r="L220" s="82"/>
      <c r="M220" s="84"/>
      <c r="N220" s="82"/>
      <c r="O220" s="84"/>
      <c r="P220" s="84"/>
      <c r="Q220" s="84"/>
      <c r="R220" s="84"/>
      <c r="S220" s="84"/>
      <c r="T220" s="84"/>
      <c r="U220" s="82"/>
      <c r="V220" s="83"/>
      <c r="W220" s="84"/>
    </row>
    <row r="221" spans="1:23" ht="22.5" customHeight="1">
      <c r="A221" s="84"/>
      <c r="B221" s="84"/>
      <c r="C221" s="84"/>
      <c r="D221" s="84"/>
      <c r="E221" s="104"/>
      <c r="F221" s="84"/>
      <c r="G221" s="82"/>
      <c r="H221" s="84"/>
      <c r="I221" s="84"/>
      <c r="J221" s="84"/>
      <c r="K221" s="84"/>
      <c r="L221" s="82"/>
      <c r="M221" s="84"/>
      <c r="N221" s="82"/>
      <c r="O221" s="84"/>
      <c r="P221" s="84"/>
      <c r="Q221" s="84"/>
      <c r="R221" s="84"/>
      <c r="S221" s="84"/>
      <c r="T221" s="84"/>
      <c r="U221" s="82"/>
      <c r="V221" s="83"/>
      <c r="W221" s="84"/>
    </row>
    <row r="222" spans="1:23" ht="22.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2"/>
      <c r="M222" s="84"/>
      <c r="N222" s="82"/>
      <c r="O222" s="84"/>
      <c r="P222" s="84"/>
      <c r="Q222" s="84"/>
      <c r="R222" s="84"/>
      <c r="S222" s="84"/>
      <c r="T222" s="84"/>
      <c r="U222" s="82"/>
      <c r="V222" s="83"/>
      <c r="W222" s="84"/>
    </row>
    <row r="223" spans="1:23" ht="22.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2"/>
      <c r="M223" s="84"/>
      <c r="N223" s="82"/>
      <c r="O223" s="84"/>
      <c r="P223" s="84"/>
      <c r="Q223" s="84"/>
      <c r="R223" s="84"/>
      <c r="S223" s="84"/>
      <c r="T223" s="84"/>
      <c r="U223" s="82"/>
      <c r="V223" s="83"/>
      <c r="W223" s="84"/>
    </row>
    <row r="224" spans="1:23" ht="22.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2"/>
      <c r="M224" s="84"/>
      <c r="N224" s="82"/>
      <c r="O224" s="84"/>
      <c r="P224" s="84"/>
      <c r="Q224" s="84"/>
      <c r="R224" s="84"/>
      <c r="S224" s="84"/>
      <c r="T224" s="84"/>
      <c r="U224" s="82"/>
      <c r="V224" s="83"/>
      <c r="W224" s="84"/>
    </row>
    <row r="225" spans="1:23" ht="22.5" customHeight="1">
      <c r="A225" s="84"/>
      <c r="B225" s="104"/>
      <c r="C225" s="84"/>
      <c r="D225" s="82"/>
      <c r="E225" s="84"/>
      <c r="F225" s="82"/>
      <c r="G225" s="82"/>
      <c r="H225" s="82"/>
      <c r="I225" s="105"/>
      <c r="J225" s="84"/>
      <c r="K225" s="84"/>
      <c r="L225" s="82"/>
      <c r="M225" s="84"/>
      <c r="N225" s="82"/>
      <c r="O225" s="84"/>
      <c r="P225" s="84"/>
      <c r="Q225" s="84"/>
      <c r="R225" s="84"/>
      <c r="S225" s="84"/>
      <c r="T225" s="84"/>
      <c r="U225" s="82"/>
      <c r="V225" s="83"/>
      <c r="W225" s="84"/>
    </row>
    <row r="226" spans="1:23" ht="22.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2"/>
      <c r="M226" s="84"/>
      <c r="N226" s="82"/>
      <c r="O226" s="84"/>
      <c r="P226" s="84"/>
      <c r="Q226" s="84"/>
      <c r="R226" s="84"/>
      <c r="S226" s="84"/>
      <c r="T226" s="84"/>
      <c r="U226" s="84"/>
      <c r="V226" s="83"/>
      <c r="W226" s="84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Footer>&amp;R&amp;"굴림체,굵게"&amp;10대한E.En.C(주)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31"/>
  <sheetViews>
    <sheetView workbookViewId="0" topLeftCell="A1">
      <selection activeCell="I15" sqref="I15"/>
    </sheetView>
  </sheetViews>
  <sheetFormatPr defaultColWidth="8.88671875" defaultRowHeight="22.5" customHeight="1"/>
  <cols>
    <col min="1" max="1" width="13.6640625" style="32" customWidth="1"/>
    <col min="2" max="2" width="6.3359375" style="33" customWidth="1"/>
    <col min="3" max="3" width="5.77734375" style="35" customWidth="1"/>
    <col min="4" max="4" width="6.3359375" style="36" customWidth="1"/>
    <col min="5" max="5" width="5.5546875" style="37" customWidth="1"/>
    <col min="6" max="6" width="5.6640625" style="36" customWidth="1"/>
    <col min="7" max="7" width="5.3359375" style="35" bestFit="1" customWidth="1"/>
    <col min="8" max="8" width="6.3359375" style="36" customWidth="1"/>
    <col min="9" max="9" width="4.99609375" style="35" customWidth="1"/>
    <col min="10" max="13" width="6.77734375" style="59" customWidth="1"/>
    <col min="14" max="16384" width="8.88671875" style="32" customWidth="1"/>
  </cols>
  <sheetData>
    <row r="1" spans="1:13" s="2" customFormat="1" ht="22.5" customHeight="1" thickBot="1">
      <c r="A1" s="374" t="s">
        <v>218</v>
      </c>
      <c r="B1" s="375"/>
      <c r="C1" s="375"/>
      <c r="D1" s="375"/>
      <c r="E1" s="375"/>
      <c r="F1" s="375"/>
      <c r="G1" s="375"/>
      <c r="H1" s="375"/>
      <c r="I1" s="376"/>
      <c r="J1" s="325" t="s">
        <v>219</v>
      </c>
      <c r="K1" s="325" t="s">
        <v>220</v>
      </c>
      <c r="L1" s="325" t="s">
        <v>221</v>
      </c>
      <c r="M1" s="326" t="s">
        <v>222</v>
      </c>
    </row>
    <row r="2" spans="1:13" s="2" customFormat="1" ht="22.5" customHeight="1" thickTop="1">
      <c r="A2" s="241" t="s">
        <v>198</v>
      </c>
      <c r="B2" s="66"/>
      <c r="C2" s="69"/>
      <c r="D2" s="266"/>
      <c r="E2" s="267"/>
      <c r="F2" s="266"/>
      <c r="G2" s="69"/>
      <c r="H2" s="266"/>
      <c r="I2" s="268"/>
      <c r="J2" s="269"/>
      <c r="K2" s="269"/>
      <c r="L2" s="269"/>
      <c r="M2" s="270"/>
    </row>
    <row r="3" spans="1:13" s="2" customFormat="1" ht="22.5" customHeight="1">
      <c r="A3" s="241" t="s">
        <v>199</v>
      </c>
      <c r="B3" s="271"/>
      <c r="C3" s="69"/>
      <c r="D3" s="266"/>
      <c r="E3" s="267"/>
      <c r="F3" s="266"/>
      <c r="G3" s="69"/>
      <c r="H3" s="266"/>
      <c r="I3" s="268"/>
      <c r="J3" s="269"/>
      <c r="K3" s="269"/>
      <c r="L3" s="269"/>
      <c r="M3" s="270"/>
    </row>
    <row r="4" spans="1:13" s="2" customFormat="1" ht="22.5" customHeight="1">
      <c r="A4" s="241"/>
      <c r="B4" s="66" t="s">
        <v>200</v>
      </c>
      <c r="C4" s="272">
        <v>0.4</v>
      </c>
      <c r="D4" s="266" t="s">
        <v>201</v>
      </c>
      <c r="E4" s="272">
        <v>1.1</v>
      </c>
      <c r="F4" s="266" t="s">
        <v>202</v>
      </c>
      <c r="G4" s="272">
        <v>0.75</v>
      </c>
      <c r="H4" s="266" t="s">
        <v>203</v>
      </c>
      <c r="I4" s="273">
        <v>0.7</v>
      </c>
      <c r="J4" s="269"/>
      <c r="K4" s="269"/>
      <c r="L4" s="269"/>
      <c r="M4" s="270"/>
    </row>
    <row r="5" spans="1:13" s="2" customFormat="1" ht="22.5" customHeight="1">
      <c r="A5" s="241"/>
      <c r="B5" s="266" t="s">
        <v>204</v>
      </c>
      <c r="C5" s="69">
        <v>21</v>
      </c>
      <c r="D5" s="266"/>
      <c r="E5" s="267"/>
      <c r="F5" s="266"/>
      <c r="G5" s="69"/>
      <c r="H5" s="266"/>
      <c r="I5" s="268"/>
      <c r="J5" s="269"/>
      <c r="K5" s="269"/>
      <c r="L5" s="269"/>
      <c r="M5" s="270"/>
    </row>
    <row r="6" spans="1:13" s="2" customFormat="1" ht="22.5" customHeight="1">
      <c r="A6" s="274" t="s">
        <v>205</v>
      </c>
      <c r="B6" s="275">
        <f>TRUNC(3600*C4*E4*G4*I4/C5,2)</f>
        <v>39.6</v>
      </c>
      <c r="C6" s="267" t="s">
        <v>206</v>
      </c>
      <c r="D6" s="266"/>
      <c r="E6" s="267"/>
      <c r="F6" s="266"/>
      <c r="G6" s="276"/>
      <c r="H6" s="266"/>
      <c r="I6" s="277"/>
      <c r="J6" s="269"/>
      <c r="K6" s="269"/>
      <c r="L6" s="269"/>
      <c r="M6" s="270"/>
    </row>
    <row r="7" spans="1:13" s="2" customFormat="1" ht="22.5" customHeight="1">
      <c r="A7" s="240" t="s">
        <v>207</v>
      </c>
      <c r="B7" s="278">
        <f>기계경비!D3</f>
        <v>10512</v>
      </c>
      <c r="C7" s="267" t="s">
        <v>208</v>
      </c>
      <c r="D7" s="275">
        <f>B6</f>
        <v>39.6</v>
      </c>
      <c r="E7" s="267" t="s">
        <v>209</v>
      </c>
      <c r="F7" s="279">
        <f>INT(B7/D7)</f>
        <v>265</v>
      </c>
      <c r="G7" s="69"/>
      <c r="H7" s="266"/>
      <c r="I7" s="280"/>
      <c r="J7" s="269">
        <f>SUM(K7:M7)</f>
        <v>265</v>
      </c>
      <c r="K7" s="269">
        <f>F7</f>
        <v>265</v>
      </c>
      <c r="L7" s="269"/>
      <c r="M7" s="270"/>
    </row>
    <row r="8" spans="1:13" s="2" customFormat="1" ht="22.5" customHeight="1">
      <c r="A8" s="240" t="s">
        <v>210</v>
      </c>
      <c r="B8" s="278">
        <f>기계경비!E3</f>
        <v>24746</v>
      </c>
      <c r="C8" s="267" t="s">
        <v>208</v>
      </c>
      <c r="D8" s="275">
        <f>B6</f>
        <v>39.6</v>
      </c>
      <c r="E8" s="267" t="s">
        <v>209</v>
      </c>
      <c r="F8" s="279">
        <f>INT(B8/D8)</f>
        <v>624</v>
      </c>
      <c r="G8" s="69"/>
      <c r="H8" s="266"/>
      <c r="I8" s="280"/>
      <c r="J8" s="269">
        <f>SUM(K8:M8)</f>
        <v>624</v>
      </c>
      <c r="K8" s="269"/>
      <c r="L8" s="269">
        <f>F8</f>
        <v>624</v>
      </c>
      <c r="M8" s="270"/>
    </row>
    <row r="9" spans="1:13" s="2" customFormat="1" ht="22.5" customHeight="1">
      <c r="A9" s="240" t="s">
        <v>211</v>
      </c>
      <c r="B9" s="278">
        <f>기계경비!F3</f>
        <v>10938</v>
      </c>
      <c r="C9" s="267" t="s">
        <v>208</v>
      </c>
      <c r="D9" s="275">
        <f>B6</f>
        <v>39.6</v>
      </c>
      <c r="E9" s="267" t="s">
        <v>209</v>
      </c>
      <c r="F9" s="279">
        <f>INT(B9/D9)</f>
        <v>276</v>
      </c>
      <c r="G9" s="69"/>
      <c r="H9" s="266"/>
      <c r="I9" s="280"/>
      <c r="J9" s="269">
        <f>SUM(K9:M9)</f>
        <v>276</v>
      </c>
      <c r="K9" s="269"/>
      <c r="L9" s="269"/>
      <c r="M9" s="270">
        <f>F9</f>
        <v>276</v>
      </c>
    </row>
    <row r="10" spans="1:13" s="2" customFormat="1" ht="22.5" customHeight="1">
      <c r="A10" s="240" t="s">
        <v>212</v>
      </c>
      <c r="B10" s="281"/>
      <c r="C10" s="267"/>
      <c r="D10" s="266"/>
      <c r="E10" s="267"/>
      <c r="F10" s="266"/>
      <c r="G10" s="267"/>
      <c r="H10" s="266"/>
      <c r="I10" s="280"/>
      <c r="J10" s="269">
        <f>SUM(J7:J9)</f>
        <v>1165</v>
      </c>
      <c r="K10" s="269">
        <f>SUM(K7:K9)</f>
        <v>265</v>
      </c>
      <c r="L10" s="269">
        <f>SUM(L7:L9)</f>
        <v>624</v>
      </c>
      <c r="M10" s="270">
        <f>SUM(M9)</f>
        <v>276</v>
      </c>
    </row>
    <row r="11" spans="1:13" ht="22.5" customHeight="1">
      <c r="A11" s="45"/>
      <c r="I11" s="186"/>
      <c r="J11" s="38"/>
      <c r="K11" s="38"/>
      <c r="L11" s="38"/>
      <c r="M11" s="39"/>
    </row>
    <row r="12" spans="1:13" ht="22.5" customHeight="1">
      <c r="A12" s="45"/>
      <c r="B12" s="48"/>
      <c r="C12" s="37"/>
      <c r="G12" s="37"/>
      <c r="I12" s="189"/>
      <c r="J12" s="38"/>
      <c r="K12" s="38"/>
      <c r="L12" s="38"/>
      <c r="M12" s="39"/>
    </row>
    <row r="13" spans="1:13" ht="22.5" customHeight="1">
      <c r="A13" s="43"/>
      <c r="B13" s="48"/>
      <c r="C13" s="37"/>
      <c r="G13" s="37"/>
      <c r="I13" s="189"/>
      <c r="J13" s="38"/>
      <c r="K13" s="38"/>
      <c r="L13" s="38"/>
      <c r="M13" s="39"/>
    </row>
    <row r="14" spans="1:13" ht="22.5" customHeight="1">
      <c r="A14" s="43"/>
      <c r="C14" s="37"/>
      <c r="G14" s="37"/>
      <c r="I14" s="189"/>
      <c r="J14" s="38"/>
      <c r="K14" s="38"/>
      <c r="L14" s="38"/>
      <c r="M14" s="39"/>
    </row>
    <row r="15" spans="1:13" ht="22.5" customHeight="1">
      <c r="A15" s="45"/>
      <c r="B15" s="48"/>
      <c r="C15" s="37"/>
      <c r="D15" s="47"/>
      <c r="E15" s="31"/>
      <c r="F15" s="35"/>
      <c r="G15" s="37"/>
      <c r="H15" s="47"/>
      <c r="I15" s="189"/>
      <c r="J15" s="38"/>
      <c r="K15" s="38"/>
      <c r="L15" s="38"/>
      <c r="M15" s="39"/>
    </row>
    <row r="16" spans="1:13" ht="22.5" customHeight="1">
      <c r="A16" s="45"/>
      <c r="B16" s="48"/>
      <c r="C16" s="37"/>
      <c r="D16" s="47"/>
      <c r="F16" s="47"/>
      <c r="G16" s="37"/>
      <c r="I16" s="189"/>
      <c r="J16" s="38"/>
      <c r="K16" s="38"/>
      <c r="L16" s="38"/>
      <c r="M16" s="39"/>
    </row>
    <row r="17" spans="1:13" ht="22.5" customHeight="1">
      <c r="A17" s="45"/>
      <c r="B17" s="48"/>
      <c r="C17" s="37"/>
      <c r="D17" s="47"/>
      <c r="F17" s="47"/>
      <c r="G17" s="37"/>
      <c r="I17" s="189"/>
      <c r="J17" s="38"/>
      <c r="K17" s="38"/>
      <c r="L17" s="38"/>
      <c r="M17" s="39"/>
    </row>
    <row r="18" spans="1:13" ht="22.5" customHeight="1">
      <c r="A18" s="43"/>
      <c r="B18" s="48"/>
      <c r="C18" s="37"/>
      <c r="D18" s="47"/>
      <c r="F18" s="47"/>
      <c r="G18" s="37"/>
      <c r="I18" s="189"/>
      <c r="J18" s="38"/>
      <c r="K18" s="38"/>
      <c r="L18" s="38"/>
      <c r="M18" s="39"/>
    </row>
    <row r="19" spans="1:13" ht="22.5" customHeight="1">
      <c r="A19" s="45"/>
      <c r="B19" s="48"/>
      <c r="C19" s="37"/>
      <c r="D19" s="47"/>
      <c r="F19" s="47"/>
      <c r="G19" s="37"/>
      <c r="I19" s="189"/>
      <c r="J19" s="38"/>
      <c r="K19" s="38"/>
      <c r="L19" s="38"/>
      <c r="M19" s="39"/>
    </row>
    <row r="20" spans="1:13" ht="22.5" customHeight="1">
      <c r="A20" s="43"/>
      <c r="B20" s="34"/>
      <c r="C20" s="44"/>
      <c r="G20" s="44"/>
      <c r="I20" s="188"/>
      <c r="J20" s="38"/>
      <c r="K20" s="38"/>
      <c r="L20" s="38"/>
      <c r="M20" s="39"/>
    </row>
    <row r="21" spans="1:13" ht="22.5" customHeight="1">
      <c r="A21" s="43"/>
      <c r="B21" s="40"/>
      <c r="I21" s="186"/>
      <c r="J21" s="38"/>
      <c r="K21" s="38"/>
      <c r="L21" s="38"/>
      <c r="M21" s="39"/>
    </row>
    <row r="22" spans="1:13" ht="22.5" customHeight="1">
      <c r="A22" s="43"/>
      <c r="C22" s="49"/>
      <c r="E22" s="50"/>
      <c r="G22" s="42"/>
      <c r="I22" s="187"/>
      <c r="J22" s="38"/>
      <c r="K22" s="38"/>
      <c r="L22" s="38"/>
      <c r="M22" s="39"/>
    </row>
    <row r="23" spans="1:13" ht="22.5" customHeight="1">
      <c r="A23" s="43"/>
      <c r="B23" s="36"/>
      <c r="C23" s="42"/>
      <c r="D23" s="33"/>
      <c r="E23" s="35"/>
      <c r="I23" s="186"/>
      <c r="J23" s="38"/>
      <c r="K23" s="38"/>
      <c r="L23" s="38"/>
      <c r="M23" s="39"/>
    </row>
    <row r="24" spans="1:13" ht="22.5" customHeight="1">
      <c r="A24" s="43"/>
      <c r="B24" s="34"/>
      <c r="C24" s="44"/>
      <c r="G24" s="44"/>
      <c r="I24" s="188"/>
      <c r="J24" s="38"/>
      <c r="K24" s="38"/>
      <c r="L24" s="38"/>
      <c r="M24" s="39"/>
    </row>
    <row r="25" spans="1:13" ht="22.5" customHeight="1">
      <c r="A25" s="45"/>
      <c r="B25" s="46"/>
      <c r="C25" s="37"/>
      <c r="D25" s="34"/>
      <c r="F25" s="47"/>
      <c r="G25" s="37"/>
      <c r="I25" s="189"/>
      <c r="J25" s="38"/>
      <c r="K25" s="38"/>
      <c r="L25" s="38"/>
      <c r="M25" s="39"/>
    </row>
    <row r="26" spans="1:13" ht="22.5" customHeight="1">
      <c r="A26" s="45"/>
      <c r="B26" s="46"/>
      <c r="C26" s="37"/>
      <c r="D26" s="34"/>
      <c r="F26" s="47"/>
      <c r="G26" s="37"/>
      <c r="I26" s="189"/>
      <c r="J26" s="38"/>
      <c r="K26" s="38"/>
      <c r="L26" s="38"/>
      <c r="M26" s="39"/>
    </row>
    <row r="27" spans="1:13" ht="22.5" customHeight="1">
      <c r="A27" s="45"/>
      <c r="B27" s="51"/>
      <c r="I27" s="186"/>
      <c r="J27" s="38"/>
      <c r="K27" s="38"/>
      <c r="L27" s="38"/>
      <c r="M27" s="39"/>
    </row>
    <row r="28" spans="1:13" ht="22.5" customHeight="1">
      <c r="A28" s="45"/>
      <c r="B28" s="51"/>
      <c r="I28" s="186"/>
      <c r="J28" s="38"/>
      <c r="K28" s="38"/>
      <c r="L28" s="38"/>
      <c r="M28" s="39"/>
    </row>
    <row r="29" spans="1:13" ht="22.5" customHeight="1">
      <c r="A29" s="45"/>
      <c r="I29" s="186"/>
      <c r="J29" s="38"/>
      <c r="K29" s="38"/>
      <c r="L29" s="38"/>
      <c r="M29" s="39"/>
    </row>
    <row r="30" spans="1:13" ht="22.5" customHeight="1">
      <c r="A30" s="41"/>
      <c r="I30" s="186"/>
      <c r="J30" s="38"/>
      <c r="K30" s="38"/>
      <c r="L30" s="38"/>
      <c r="M30" s="39"/>
    </row>
    <row r="31" spans="1:13" ht="22.5" customHeight="1">
      <c r="A31" s="52"/>
      <c r="B31" s="53"/>
      <c r="C31" s="54"/>
      <c r="D31" s="55"/>
      <c r="E31" s="56"/>
      <c r="F31" s="55"/>
      <c r="G31" s="54"/>
      <c r="H31" s="55"/>
      <c r="I31" s="190"/>
      <c r="J31" s="57"/>
      <c r="K31" s="57"/>
      <c r="L31" s="57"/>
      <c r="M31" s="58"/>
    </row>
  </sheetData>
  <mergeCells count="1">
    <mergeCell ref="A1:I1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&amp;R&amp;"굴림체,굵게"&amp;10대한E.En.C(주)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2"/>
  <dimension ref="A1:F31"/>
  <sheetViews>
    <sheetView showZeros="0" workbookViewId="0" topLeftCell="A1">
      <selection activeCell="E16" sqref="E16"/>
    </sheetView>
  </sheetViews>
  <sheetFormatPr defaultColWidth="8.88671875" defaultRowHeight="22.5" customHeight="1"/>
  <cols>
    <col min="1" max="1" width="13.4453125" style="61" customWidth="1"/>
    <col min="2" max="2" width="11.4453125" style="62" customWidth="1"/>
    <col min="3" max="6" width="11.4453125" style="63" customWidth="1"/>
    <col min="7" max="16384" width="8.88671875" style="61" customWidth="1"/>
  </cols>
  <sheetData>
    <row r="1" ht="22.5" customHeight="1">
      <c r="A1" s="181" t="s">
        <v>157</v>
      </c>
    </row>
    <row r="2" spans="1:6" ht="22.5" customHeight="1">
      <c r="A2" s="184" t="s">
        <v>213</v>
      </c>
      <c r="B2" s="184" t="s">
        <v>214</v>
      </c>
      <c r="C2" s="282" t="s">
        <v>71</v>
      </c>
      <c r="D2" s="282" t="s">
        <v>215</v>
      </c>
      <c r="E2" s="282" t="s">
        <v>216</v>
      </c>
      <c r="F2" s="282" t="s">
        <v>217</v>
      </c>
    </row>
    <row r="3" spans="1:6" ht="22.5" customHeight="1">
      <c r="A3" s="182" t="str">
        <f>기계경비1!A2</f>
        <v>1. 유압식백호 </v>
      </c>
      <c r="B3" s="182" t="str">
        <f>기계경비1!B2</f>
        <v>0.4M3</v>
      </c>
      <c r="C3" s="183">
        <f>SUM(D3:F3)</f>
        <v>46196</v>
      </c>
      <c r="D3" s="183">
        <f>기계경비1!K7</f>
        <v>10512</v>
      </c>
      <c r="E3" s="183">
        <f>기계경비1!K12</f>
        <v>24746</v>
      </c>
      <c r="F3" s="183">
        <f>기계경비1!K3</f>
        <v>10938</v>
      </c>
    </row>
    <row r="4" spans="1:6" ht="22.5" customHeight="1">
      <c r="A4" s="182" t="str">
        <f>기계경비1!A14</f>
        <v>2. 래머</v>
      </c>
      <c r="B4" s="182" t="str">
        <f>기계경비1!B14</f>
        <v>80KG</v>
      </c>
      <c r="C4" s="183">
        <f>SUM(D4:F4)</f>
        <v>14364</v>
      </c>
      <c r="D4" s="183">
        <f>기계경비1!K19</f>
        <v>1030</v>
      </c>
      <c r="E4" s="183">
        <f>기계경비1!K24</f>
        <v>12948</v>
      </c>
      <c r="F4" s="183">
        <f>기계경비1!K15</f>
        <v>386</v>
      </c>
    </row>
    <row r="5" spans="1:6" ht="22.5" customHeight="1">
      <c r="A5" s="182" t="str">
        <f>기계경비1!A26</f>
        <v>3. 크레인 </v>
      </c>
      <c r="B5" s="182" t="str">
        <f>기계경비1!B26</f>
        <v>10TON</v>
      </c>
      <c r="C5" s="183">
        <f>SUM(D5:F5)</f>
        <v>57471</v>
      </c>
      <c r="D5" s="183">
        <f>기계경비1!K31</f>
        <v>6189</v>
      </c>
      <c r="E5" s="183">
        <f>기계경비1!K36</f>
        <v>30072</v>
      </c>
      <c r="F5" s="183">
        <f>기계경비1!K27</f>
        <v>21210</v>
      </c>
    </row>
    <row r="6" spans="1:6" ht="22.5" customHeight="1">
      <c r="A6" s="182"/>
      <c r="B6" s="184"/>
      <c r="C6" s="183"/>
      <c r="D6" s="183"/>
      <c r="E6" s="183"/>
      <c r="F6" s="183"/>
    </row>
    <row r="7" spans="1:6" ht="22.5" customHeight="1">
      <c r="A7" s="182"/>
      <c r="B7" s="184"/>
      <c r="C7" s="183"/>
      <c r="D7" s="183"/>
      <c r="E7" s="183"/>
      <c r="F7" s="183"/>
    </row>
    <row r="8" spans="1:6" ht="22.5" customHeight="1">
      <c r="A8" s="182"/>
      <c r="B8" s="184"/>
      <c r="C8" s="183"/>
      <c r="D8" s="183"/>
      <c r="E8" s="183"/>
      <c r="F8" s="183"/>
    </row>
    <row r="9" spans="1:6" ht="22.5" customHeight="1">
      <c r="A9" s="182"/>
      <c r="B9" s="184"/>
      <c r="C9" s="183"/>
      <c r="D9" s="183"/>
      <c r="E9" s="183"/>
      <c r="F9" s="183"/>
    </row>
    <row r="10" spans="1:6" ht="22.5" customHeight="1">
      <c r="A10" s="182"/>
      <c r="B10" s="184"/>
      <c r="C10" s="183"/>
      <c r="D10" s="183"/>
      <c r="E10" s="183"/>
      <c r="F10" s="183"/>
    </row>
    <row r="11" spans="1:6" ht="22.5" customHeight="1">
      <c r="A11" s="182"/>
      <c r="B11" s="184"/>
      <c r="C11" s="183"/>
      <c r="D11" s="183"/>
      <c r="E11" s="183"/>
      <c r="F11" s="183"/>
    </row>
    <row r="12" spans="1:6" ht="22.5" customHeight="1">
      <c r="A12" s="182"/>
      <c r="B12" s="184"/>
      <c r="C12" s="183"/>
      <c r="D12" s="183"/>
      <c r="E12" s="183"/>
      <c r="F12" s="183"/>
    </row>
    <row r="13" spans="1:6" ht="22.5" customHeight="1">
      <c r="A13" s="182"/>
      <c r="B13" s="184"/>
      <c r="C13" s="183"/>
      <c r="D13" s="183"/>
      <c r="E13" s="183"/>
      <c r="F13" s="183"/>
    </row>
    <row r="14" spans="1:6" ht="22.5" customHeight="1">
      <c r="A14" s="182"/>
      <c r="B14" s="184"/>
      <c r="C14" s="183"/>
      <c r="D14" s="183"/>
      <c r="E14" s="183"/>
      <c r="F14" s="183"/>
    </row>
    <row r="15" spans="1:6" ht="22.5" customHeight="1">
      <c r="A15" s="182"/>
      <c r="B15" s="184"/>
      <c r="C15" s="183"/>
      <c r="D15" s="183"/>
      <c r="E15" s="183"/>
      <c r="F15" s="183"/>
    </row>
    <row r="16" spans="1:6" ht="22.5" customHeight="1">
      <c r="A16" s="182"/>
      <c r="B16" s="184"/>
      <c r="C16" s="183"/>
      <c r="D16" s="183"/>
      <c r="E16" s="183"/>
      <c r="F16" s="183"/>
    </row>
    <row r="17" spans="1:6" ht="22.5" customHeight="1">
      <c r="A17" s="182"/>
      <c r="B17" s="184"/>
      <c r="C17" s="183"/>
      <c r="D17" s="183"/>
      <c r="E17" s="183"/>
      <c r="F17" s="183"/>
    </row>
    <row r="18" spans="1:6" ht="22.5" customHeight="1">
      <c r="A18" s="182"/>
      <c r="B18" s="184"/>
      <c r="C18" s="183"/>
      <c r="D18" s="183"/>
      <c r="E18" s="183"/>
      <c r="F18" s="183"/>
    </row>
    <row r="19" spans="1:6" ht="22.5" customHeight="1">
      <c r="A19" s="182"/>
      <c r="B19" s="184"/>
      <c r="C19" s="183"/>
      <c r="D19" s="183"/>
      <c r="E19" s="183"/>
      <c r="F19" s="183"/>
    </row>
    <row r="20" spans="1:6" ht="22.5" customHeight="1">
      <c r="A20" s="182"/>
      <c r="B20" s="184"/>
      <c r="C20" s="183"/>
      <c r="D20" s="183"/>
      <c r="E20" s="183"/>
      <c r="F20" s="183"/>
    </row>
    <row r="21" spans="1:6" ht="22.5" customHeight="1">
      <c r="A21" s="182"/>
      <c r="B21" s="184"/>
      <c r="C21" s="183"/>
      <c r="D21" s="183"/>
      <c r="E21" s="183"/>
      <c r="F21" s="183"/>
    </row>
    <row r="22" spans="1:6" ht="22.5" customHeight="1">
      <c r="A22" s="182"/>
      <c r="B22" s="184"/>
      <c r="C22" s="183"/>
      <c r="D22" s="183"/>
      <c r="E22" s="183"/>
      <c r="F22" s="183"/>
    </row>
    <row r="23" spans="1:6" ht="22.5" customHeight="1">
      <c r="A23" s="182"/>
      <c r="B23" s="184"/>
      <c r="C23" s="183"/>
      <c r="D23" s="183"/>
      <c r="E23" s="183"/>
      <c r="F23" s="183"/>
    </row>
    <row r="24" spans="1:6" ht="22.5" customHeight="1">
      <c r="A24" s="182"/>
      <c r="B24" s="184"/>
      <c r="C24" s="183"/>
      <c r="D24" s="183"/>
      <c r="E24" s="183"/>
      <c r="F24" s="183"/>
    </row>
    <row r="25" spans="1:6" ht="22.5" customHeight="1">
      <c r="A25" s="182"/>
      <c r="B25" s="184"/>
      <c r="C25" s="183"/>
      <c r="D25" s="183"/>
      <c r="E25" s="183"/>
      <c r="F25" s="183"/>
    </row>
    <row r="26" spans="1:6" ht="22.5" customHeight="1">
      <c r="A26" s="182"/>
      <c r="B26" s="184"/>
      <c r="C26" s="183"/>
      <c r="D26" s="183"/>
      <c r="E26" s="183"/>
      <c r="F26" s="183"/>
    </row>
    <row r="27" spans="1:6" ht="22.5" customHeight="1">
      <c r="A27" s="182"/>
      <c r="B27" s="184"/>
      <c r="C27" s="183"/>
      <c r="D27" s="183"/>
      <c r="E27" s="183"/>
      <c r="F27" s="183"/>
    </row>
    <row r="28" spans="1:6" ht="22.5" customHeight="1">
      <c r="A28" s="182"/>
      <c r="B28" s="184"/>
      <c r="C28" s="183"/>
      <c r="D28" s="183"/>
      <c r="E28" s="183"/>
      <c r="F28" s="183"/>
    </row>
    <row r="29" spans="1:6" ht="22.5" customHeight="1">
      <c r="A29" s="182"/>
      <c r="B29" s="184"/>
      <c r="C29" s="183"/>
      <c r="D29" s="183"/>
      <c r="E29" s="183"/>
      <c r="F29" s="183"/>
    </row>
    <row r="30" spans="1:6" ht="22.5" customHeight="1">
      <c r="A30" s="182"/>
      <c r="B30" s="184"/>
      <c r="C30" s="183"/>
      <c r="D30" s="183"/>
      <c r="E30" s="183"/>
      <c r="F30" s="183"/>
    </row>
    <row r="31" spans="1:6" ht="22.5" customHeight="1">
      <c r="A31" s="182"/>
      <c r="B31" s="184"/>
      <c r="C31" s="183"/>
      <c r="D31" s="183"/>
      <c r="E31" s="183"/>
      <c r="F31" s="183"/>
    </row>
  </sheetData>
  <printOptions horizontalCentered="1"/>
  <pageMargins left="0.7480314960629921" right="0.7480314960629921" top="0.7874015748031497" bottom="0.6692913385826772" header="0.5118110236220472" footer="0.5118110236220472"/>
  <pageSetup horizontalDpi="300" verticalDpi="300" orientation="portrait" paperSize="9" r:id="rId1"/>
  <headerFooter alignWithMargins="0">
    <oddFooter>&amp;R&amp;"굴림체,보통"&amp;10대한E.En.C(주)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2005-03-10T00:48:53Z</cp:lastPrinted>
  <dcterms:created xsi:type="dcterms:W3CDTF">1999-03-10T09:26:34Z</dcterms:created>
  <dcterms:modified xsi:type="dcterms:W3CDTF">2005-05-12T01:05:13Z</dcterms:modified>
  <cp:category/>
  <cp:version/>
  <cp:contentType/>
  <cp:contentStatus/>
</cp:coreProperties>
</file>